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inance\חשבות ודיווח\דוחות רגולטוריים\2026\תרומת מרכיבי השקעה של תיק נוסטרו\Q2-2026\Web\"/>
    </mc:Choice>
  </mc:AlternateContent>
  <xr:revisionPtr revIDLastSave="0" documentId="13_ncr:1_{AC10ADAE-6034-4DE5-A33C-DDB432259A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כללי והון " sheetId="2" r:id="rId1"/>
    <sheet name="נוסטרו חיים" sheetId="1" r:id="rId2"/>
  </sheets>
  <definedNames>
    <definedName name="_xlnm.Print_Area" localSheetId="0">'כללי והון '!$B$1:$Z$54</definedName>
    <definedName name="_xlnm.Print_Area" localSheetId="1">'נוסטרו חיים'!$B$1:$Z$54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2" l="1"/>
  <c r="G27" i="2" s="1"/>
  <c r="I24" i="2"/>
  <c r="G53" i="2"/>
  <c r="M20" i="2"/>
  <c r="N20" i="2" s="1"/>
  <c r="I20" i="2"/>
  <c r="J20" i="2" s="1"/>
  <c r="M19" i="2"/>
  <c r="N19" i="2" s="1"/>
  <c r="I19" i="2"/>
  <c r="J19" i="2" s="1"/>
  <c r="M18" i="2"/>
  <c r="M16" i="2"/>
  <c r="N16" i="2" s="1"/>
  <c r="I16" i="2"/>
  <c r="J16" i="2" s="1"/>
  <c r="M15" i="2"/>
  <c r="M14" i="2"/>
  <c r="N14" i="2" s="1"/>
  <c r="I14" i="2"/>
  <c r="J14" i="2" s="1"/>
  <c r="M13" i="2"/>
  <c r="N13" i="2" s="1"/>
  <c r="I13" i="2"/>
  <c r="J13" i="2" s="1"/>
  <c r="M12" i="2"/>
  <c r="M11" i="2"/>
  <c r="N11" i="2" s="1"/>
  <c r="I11" i="2"/>
  <c r="J11" i="2" s="1"/>
  <c r="M10" i="2"/>
  <c r="M9" i="2"/>
  <c r="I18" i="2"/>
  <c r="U53" i="2"/>
  <c r="Y53" i="2"/>
  <c r="O53" i="2"/>
  <c r="S53" i="2"/>
  <c r="I15" i="2"/>
  <c r="I12" i="2"/>
  <c r="I10" i="2"/>
  <c r="I9" i="2"/>
  <c r="L46" i="2"/>
  <c r="K46" i="2"/>
  <c r="N45" i="2"/>
  <c r="J45" i="2"/>
  <c r="N44" i="2"/>
  <c r="J44" i="2"/>
  <c r="N41" i="2"/>
  <c r="J41" i="2"/>
  <c r="N39" i="2"/>
  <c r="J39" i="2"/>
  <c r="N38" i="2"/>
  <c r="J38" i="2"/>
  <c r="N36" i="2"/>
  <c r="J36" i="2"/>
  <c r="G48" i="2"/>
  <c r="G23" i="2"/>
  <c r="G24" i="2"/>
  <c r="C24" i="2"/>
  <c r="G15" i="2"/>
  <c r="U52" i="2"/>
  <c r="O52" i="2"/>
  <c r="C9" i="2"/>
  <c r="G18" i="2"/>
  <c r="G10" i="2"/>
  <c r="Y9" i="2"/>
  <c r="Y10" i="2"/>
  <c r="Y11" i="2"/>
  <c r="Z11" i="2" s="1"/>
  <c r="Y12" i="2"/>
  <c r="Z12" i="2" s="1"/>
  <c r="Y13" i="2"/>
  <c r="Z13" i="2" s="1"/>
  <c r="Y14" i="2"/>
  <c r="Z14" i="2" s="1"/>
  <c r="Y15" i="2"/>
  <c r="Z15" i="2" s="1"/>
  <c r="Y16" i="2"/>
  <c r="Z16" i="2" s="1"/>
  <c r="Y17" i="2"/>
  <c r="Y18" i="2"/>
  <c r="U9" i="2"/>
  <c r="U10" i="2"/>
  <c r="U11" i="2"/>
  <c r="U12" i="2"/>
  <c r="U13" i="2"/>
  <c r="U14" i="2"/>
  <c r="U15" i="2"/>
  <c r="U16" i="2"/>
  <c r="U17" i="2"/>
  <c r="U18" i="2"/>
  <c r="G17" i="2"/>
  <c r="G9" i="2"/>
  <c r="Z24" i="2"/>
  <c r="V24" i="2"/>
  <c r="Y20" i="2"/>
  <c r="Z20" i="2" s="1"/>
  <c r="U20" i="2"/>
  <c r="V20" i="2" s="1"/>
  <c r="Y19" i="2"/>
  <c r="Z19" i="2" s="1"/>
  <c r="U19" i="2"/>
  <c r="V19" i="2" s="1"/>
  <c r="V16" i="2"/>
  <c r="V15" i="2"/>
  <c r="V14" i="2"/>
  <c r="V13" i="2"/>
  <c r="V12" i="2"/>
  <c r="V11" i="2"/>
  <c r="V49" i="2"/>
  <c r="X46" i="2"/>
  <c r="W46" i="2"/>
  <c r="V45" i="2"/>
  <c r="V44" i="2"/>
  <c r="V41" i="2"/>
  <c r="V40" i="2"/>
  <c r="V39" i="2"/>
  <c r="V38" i="2"/>
  <c r="V37" i="2"/>
  <c r="V36" i="2"/>
  <c r="Z49" i="2"/>
  <c r="Z45" i="2"/>
  <c r="Z44" i="2"/>
  <c r="Z41" i="2"/>
  <c r="Z40" i="2"/>
  <c r="Z39" i="2"/>
  <c r="Z38" i="2"/>
  <c r="Z37" i="2"/>
  <c r="Z36" i="2"/>
  <c r="D20" i="2"/>
  <c r="D19" i="2"/>
  <c r="D16" i="2"/>
  <c r="D14" i="2"/>
  <c r="D13" i="2"/>
  <c r="D11" i="2"/>
  <c r="H20" i="2"/>
  <c r="H19" i="2"/>
  <c r="H14" i="2"/>
  <c r="H13" i="2"/>
  <c r="H11" i="2"/>
  <c r="C20" i="2"/>
  <c r="C19" i="2"/>
  <c r="C16" i="2"/>
  <c r="C15" i="2"/>
  <c r="C14" i="2"/>
  <c r="C13" i="2"/>
  <c r="C12" i="2"/>
  <c r="C11" i="2"/>
  <c r="G20" i="2"/>
  <c r="G19" i="2"/>
  <c r="G16" i="2"/>
  <c r="G14" i="2"/>
  <c r="G13" i="2"/>
  <c r="G12" i="2"/>
  <c r="G11" i="2"/>
  <c r="S20" i="2"/>
  <c r="S19" i="2"/>
  <c r="S18" i="2"/>
  <c r="S16" i="2"/>
  <c r="S15" i="2"/>
  <c r="S14" i="2"/>
  <c r="S13" i="2"/>
  <c r="S12" i="2"/>
  <c r="S11" i="2"/>
  <c r="S10" i="2"/>
  <c r="G52" i="2" l="1"/>
  <c r="C18" i="2"/>
  <c r="Y28" i="2"/>
  <c r="T49" i="2"/>
  <c r="T45" i="2"/>
  <c r="T44" i="2"/>
  <c r="T43" i="2"/>
  <c r="T41" i="2"/>
  <c r="T40" i="2"/>
  <c r="T39" i="2"/>
  <c r="T38" i="2"/>
  <c r="T37" i="2"/>
  <c r="T36" i="2"/>
  <c r="T35" i="2"/>
  <c r="H45" i="2"/>
  <c r="H44" i="2"/>
  <c r="H39" i="2"/>
  <c r="H38" i="2"/>
  <c r="H36" i="2"/>
  <c r="F46" i="2"/>
  <c r="E46" i="2"/>
  <c r="D45" i="2"/>
  <c r="D44" i="2"/>
  <c r="D41" i="2"/>
  <c r="D39" i="2"/>
  <c r="D38" i="2"/>
  <c r="D36" i="2"/>
  <c r="Y21" i="2" l="1"/>
  <c r="Y29" i="2"/>
  <c r="Z18" i="2"/>
  <c r="Z10" i="2"/>
  <c r="Z17" i="2"/>
  <c r="Z9" i="2"/>
  <c r="Z21" i="2" s="1"/>
  <c r="P49" i="2"/>
  <c r="P45" i="2"/>
  <c r="P44" i="2"/>
  <c r="P43" i="2"/>
  <c r="P41" i="2"/>
  <c r="P40" i="2"/>
  <c r="P39" i="2"/>
  <c r="P38" i="2"/>
  <c r="P37" i="2"/>
  <c r="P36" i="2"/>
  <c r="P35" i="2"/>
  <c r="T24" i="2"/>
  <c r="P24" i="2"/>
  <c r="R46" i="2"/>
  <c r="Q46" i="2"/>
  <c r="G21" i="2"/>
  <c r="AC7" i="1"/>
  <c r="AC8" i="1" s="1"/>
  <c r="AC9" i="1" s="1"/>
  <c r="AC10" i="1" s="1"/>
  <c r="AC11" i="1" s="1"/>
  <c r="U31" i="2"/>
  <c r="O31" i="2"/>
  <c r="I31" i="2"/>
  <c r="C31" i="2"/>
  <c r="H16" i="2" l="1"/>
  <c r="H15" i="2"/>
  <c r="H18" i="2"/>
  <c r="H12" i="2"/>
  <c r="H10" i="2"/>
  <c r="Y25" i="2"/>
  <c r="Z23" i="2"/>
  <c r="Z25" i="2" s="1"/>
  <c r="Z28" i="2"/>
  <c r="Z27" i="2"/>
  <c r="H17" i="2"/>
  <c r="H9" i="2"/>
  <c r="G29" i="2"/>
  <c r="Z29" i="2" l="1"/>
  <c r="H21" i="2"/>
  <c r="G25" i="2"/>
  <c r="H28" i="2"/>
  <c r="H27" i="2"/>
  <c r="H23" i="2" l="1"/>
  <c r="H24" i="2"/>
  <c r="H25" i="2" s="1"/>
  <c r="H29" i="2"/>
  <c r="S9" i="2" l="1"/>
  <c r="S52" i="2" l="1"/>
  <c r="O46" i="2" l="1"/>
  <c r="G46" i="2" l="1"/>
  <c r="H40" i="2" s="1"/>
  <c r="O48" i="2"/>
  <c r="P34" i="2"/>
  <c r="P42" i="2"/>
  <c r="O54" i="2"/>
  <c r="P52" i="2" s="1"/>
  <c r="S17" i="2"/>
  <c r="H37" i="2" l="1"/>
  <c r="H41" i="2"/>
  <c r="H35" i="2"/>
  <c r="H43" i="2"/>
  <c r="H34" i="2"/>
  <c r="G54" i="2"/>
  <c r="H52" i="2" s="1"/>
  <c r="H42" i="2"/>
  <c r="S28" i="2"/>
  <c r="S29" i="2" s="1"/>
  <c r="S21" i="2"/>
  <c r="S46" i="2"/>
  <c r="P53" i="2"/>
  <c r="P54" i="2" s="1"/>
  <c r="P46" i="2"/>
  <c r="O50" i="2"/>
  <c r="P48" i="2"/>
  <c r="P50" i="2" s="1"/>
  <c r="T13" i="2" l="1"/>
  <c r="T12" i="2"/>
  <c r="T14" i="2"/>
  <c r="T11" i="2"/>
  <c r="T20" i="2"/>
  <c r="T15" i="2"/>
  <c r="T10" i="2"/>
  <c r="T19" i="2"/>
  <c r="T16" i="2"/>
  <c r="T18" i="2"/>
  <c r="S48" i="2"/>
  <c r="S50" i="2" s="1"/>
  <c r="T34" i="2"/>
  <c r="H46" i="2"/>
  <c r="H53" i="2"/>
  <c r="H54" i="2" s="1"/>
  <c r="G50" i="2"/>
  <c r="T42" i="2"/>
  <c r="S54" i="2"/>
  <c r="T52" i="2" s="1"/>
  <c r="T17" i="2"/>
  <c r="T9" i="2"/>
  <c r="T28" i="2"/>
  <c r="T27" i="2"/>
  <c r="H48" i="2" l="1"/>
  <c r="H49" i="2"/>
  <c r="H50" i="2" s="1"/>
  <c r="T46" i="2"/>
  <c r="T29" i="2"/>
  <c r="T21" i="2"/>
  <c r="T48" i="2"/>
  <c r="S25" i="2"/>
  <c r="T53" i="2"/>
  <c r="T54" i="2" s="1"/>
  <c r="T50" i="2" l="1"/>
  <c r="T23" i="2"/>
  <c r="T25" i="2" s="1"/>
  <c r="Y46" i="2" l="1"/>
  <c r="Z43" i="2" l="1"/>
  <c r="Y52" i="2"/>
  <c r="Y54" i="2" s="1"/>
  <c r="Z34" i="2"/>
  <c r="Z35" i="2"/>
  <c r="Y48" i="2"/>
  <c r="Y50" i="2" s="1"/>
  <c r="Z48" i="2" s="1"/>
  <c r="Z50" i="2" s="1"/>
  <c r="Z42" i="2"/>
  <c r="Z46" i="2" l="1"/>
  <c r="Z53" i="2"/>
  <c r="Z52" i="2"/>
  <c r="Z54" i="2" s="1"/>
  <c r="U54" i="2" l="1"/>
  <c r="U28" i="2"/>
  <c r="U29" i="2" l="1"/>
  <c r="V52" i="2"/>
  <c r="V53" i="2"/>
  <c r="V54" i="2" l="1"/>
  <c r="V27" i="2"/>
  <c r="V28" i="2"/>
  <c r="V29" i="2" l="1"/>
  <c r="U46" i="2" l="1"/>
  <c r="V35" i="2" s="1"/>
  <c r="V42" i="2" l="1"/>
  <c r="V43" i="2"/>
  <c r="U48" i="2"/>
  <c r="U50" i="2" s="1"/>
  <c r="V48" i="2" s="1"/>
  <c r="V50" i="2" s="1"/>
  <c r="V34" i="2"/>
  <c r="U21" i="2"/>
  <c r="V10" i="2" s="1"/>
  <c r="V46" i="2" l="1"/>
  <c r="V17" i="2"/>
  <c r="V9" i="2"/>
  <c r="U25" i="2"/>
  <c r="V23" i="2" s="1"/>
  <c r="V25" i="2" s="1"/>
  <c r="V18" i="2"/>
  <c r="V21" i="2" l="1"/>
  <c r="C53" i="2" l="1"/>
  <c r="C17" i="2" l="1"/>
  <c r="C46" i="2"/>
  <c r="C10" i="2"/>
  <c r="C48" i="2" l="1"/>
  <c r="C50" i="2" s="1"/>
  <c r="C52" i="2"/>
  <c r="C54" i="2" s="1"/>
  <c r="D37" i="2"/>
  <c r="D40" i="2"/>
  <c r="D42" i="2"/>
  <c r="D35" i="2"/>
  <c r="C28" i="2"/>
  <c r="D34" i="2"/>
  <c r="D43" i="2"/>
  <c r="C21" i="2"/>
  <c r="C23" i="2" l="1"/>
  <c r="C27" i="2"/>
  <c r="D48" i="2"/>
  <c r="D49" i="2"/>
  <c r="D12" i="2"/>
  <c r="D15" i="2"/>
  <c r="D46" i="2"/>
  <c r="D52" i="2"/>
  <c r="D53" i="2"/>
  <c r="D17" i="2"/>
  <c r="D10" i="2"/>
  <c r="C29" i="2"/>
  <c r="D9" i="2"/>
  <c r="C25" i="2"/>
  <c r="D18" i="2"/>
  <c r="D50" i="2" l="1"/>
  <c r="D54" i="2"/>
  <c r="D23" i="2"/>
  <c r="D24" i="2"/>
  <c r="D25" i="2" s="1"/>
  <c r="D21" i="2"/>
  <c r="D27" i="2"/>
  <c r="D28" i="2"/>
  <c r="D29" i="2" s="1"/>
  <c r="M46" i="2" l="1"/>
  <c r="M17" i="2"/>
  <c r="M53" i="2"/>
  <c r="I46" i="2"/>
  <c r="I17" i="2"/>
  <c r="I53" i="2"/>
  <c r="N34" i="2" l="1"/>
  <c r="N40" i="2"/>
  <c r="N43" i="2"/>
  <c r="M52" i="2"/>
  <c r="N35" i="2"/>
  <c r="N37" i="2"/>
  <c r="N42" i="2"/>
  <c r="M21" i="2"/>
  <c r="N17" i="2" s="1"/>
  <c r="M28" i="2"/>
  <c r="O21" i="2"/>
  <c r="J43" i="2"/>
  <c r="J37" i="2"/>
  <c r="J40" i="2"/>
  <c r="J35" i="2"/>
  <c r="J34" i="2"/>
  <c r="I52" i="2"/>
  <c r="I48" i="2"/>
  <c r="J42" i="2"/>
  <c r="I21" i="2"/>
  <c r="J17" i="2" s="1"/>
  <c r="I28" i="2"/>
  <c r="M24" i="2" l="1"/>
  <c r="M48" i="2"/>
  <c r="M54" i="2"/>
  <c r="N15" i="2"/>
  <c r="N18" i="2"/>
  <c r="N10" i="2"/>
  <c r="N9" i="2"/>
  <c r="N12" i="2"/>
  <c r="M27" i="2"/>
  <c r="M23" i="2"/>
  <c r="O25" i="2"/>
  <c r="P23" i="2" s="1"/>
  <c r="P25" i="2" s="1"/>
  <c r="I54" i="2"/>
  <c r="I50" i="2"/>
  <c r="I27" i="2"/>
  <c r="J9" i="2"/>
  <c r="J18" i="2"/>
  <c r="J15" i="2"/>
  <c r="J10" i="2"/>
  <c r="J12" i="2"/>
  <c r="I23" i="2"/>
  <c r="N46" i="2"/>
  <c r="J46" i="2"/>
  <c r="M50" i="2" l="1"/>
  <c r="M29" i="2"/>
  <c r="M25" i="2"/>
  <c r="O29" i="2"/>
  <c r="I29" i="2"/>
  <c r="I25" i="2"/>
  <c r="N21" i="2"/>
  <c r="P21" i="2"/>
  <c r="J21" i="2"/>
  <c r="N53" i="2"/>
  <c r="N52" i="2"/>
  <c r="J53" i="2"/>
  <c r="J52" i="2"/>
  <c r="J49" i="2"/>
  <c r="J48" i="2"/>
  <c r="J50" i="2" l="1"/>
  <c r="N54" i="2"/>
  <c r="J54" i="2"/>
  <c r="N49" i="2"/>
  <c r="N48" i="2"/>
  <c r="N50" i="2" s="1"/>
  <c r="N28" i="2"/>
  <c r="N27" i="2"/>
  <c r="N29" i="2" s="1"/>
  <c r="N24" i="2"/>
  <c r="N23" i="2"/>
  <c r="N25" i="2" s="1"/>
  <c r="P28" i="2"/>
  <c r="P27" i="2"/>
  <c r="J28" i="2"/>
  <c r="J27" i="2"/>
  <c r="J24" i="2"/>
  <c r="J23" i="2"/>
  <c r="P29" i="2" l="1"/>
  <c r="J29" i="2"/>
  <c r="J25" i="2"/>
</calcChain>
</file>

<file path=xl/sharedStrings.xml><?xml version="1.0" encoding="utf-8"?>
<sst xmlns="http://schemas.openxmlformats.org/spreadsheetml/2006/main" count="244" uniqueCount="40">
  <si>
    <t>סה"כ</t>
  </si>
  <si>
    <t>נכסים לא סחירים</t>
  </si>
  <si>
    <t>נכסים סחירים ונזילים</t>
  </si>
  <si>
    <t>נכסים בחו"ל</t>
  </si>
  <si>
    <t>נכסים בארץ</t>
  </si>
  <si>
    <t>נכסים אחרים</t>
  </si>
  <si>
    <t>חוזים עתידיים</t>
  </si>
  <si>
    <t>פיקדונות (שאינם מובנים)</t>
  </si>
  <si>
    <t>הלוואות</t>
  </si>
  <si>
    <t>קרנות נאמנות</t>
  </si>
  <si>
    <t>תעודות סל</t>
  </si>
  <si>
    <t>מניות</t>
  </si>
  <si>
    <t>אג"ח קונצרניות לא סחירות</t>
  </si>
  <si>
    <t>אג"ח קונצרניות סחירות</t>
  </si>
  <si>
    <t>אג"ח מיועדות</t>
  </si>
  <si>
    <t>אג"ח ממשלתיות סחירות</t>
  </si>
  <si>
    <t>מזומנים ושווי מזומנים</t>
  </si>
  <si>
    <t>(באחוזים)</t>
  </si>
  <si>
    <t>(באלפי ש"ח)</t>
  </si>
  <si>
    <t>סך נכסים</t>
  </si>
  <si>
    <t>תרומה להכנסה הכוללת
(הון עצמי)</t>
  </si>
  <si>
    <t>תרומה להכנסות מהשקעות
(רווח/הפסד)</t>
  </si>
  <si>
    <t>רבעון 1+2+3+4</t>
  </si>
  <si>
    <t>רבעון 1+2+3</t>
  </si>
  <si>
    <t>רבעון 1+2</t>
  </si>
  <si>
    <t>רבעון 1</t>
  </si>
  <si>
    <t>נתונים לשנת :</t>
  </si>
  <si>
    <t>רבעון 4</t>
  </si>
  <si>
    <t>רבעון 3</t>
  </si>
  <si>
    <t>רבעון 2</t>
  </si>
  <si>
    <t>נתונים לרבעון בשנת :</t>
  </si>
  <si>
    <t>פירוט תרומת אפיקי השקעה בגין התחייבויות מסוג 10,30,50</t>
  </si>
  <si>
    <t>נוסטרו חיים</t>
  </si>
  <si>
    <t>שם חברה</t>
  </si>
  <si>
    <t>פירוט תרומת אפיקי ההשקעה לתשואה הכוללת</t>
  </si>
  <si>
    <t>נוסטרו כללי והון</t>
  </si>
  <si>
    <t>פירוט תרומת אפיקי השקעה בגין התחייבויות מסוג 40,60,70,80,90</t>
  </si>
  <si>
    <t>נתונים מצטברים בשנת :</t>
  </si>
  <si>
    <r>
      <rPr>
        <b/>
        <sz val="11"/>
        <color rgb="FFFF0000"/>
        <rFont val="David"/>
        <family val="2"/>
      </rPr>
      <t>קרנות</t>
    </r>
    <r>
      <rPr>
        <b/>
        <sz val="11"/>
        <color indexed="8"/>
        <rFont val="David"/>
        <family val="2"/>
        <charset val="177"/>
      </rPr>
      <t xml:space="preserve"> סל</t>
    </r>
  </si>
  <si>
    <t>קרנות סל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</si>
</sst>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3" formatCode="_ * #,##0.00_ ;_ * \-#,##0.00_ ;_ * &quot;-&quot;??_ ;_ @_ "/>
    <numFmt numFmtId="164" formatCode="0.0%"/>
    <numFmt numFmtId="165" formatCode="#,##0_ ;[Red]\-#,##0\ "/>
    <numFmt numFmtId="166" formatCode="_ * #,##0.00%_ ;_*\ \(#,##0.0%\)_ ;_ * &quot;-&quot;??_ ;_ @_ "/>
    <numFmt numFmtId="167" formatCode="_ [$₪-40D]\ * #,##0.00_ ;_ [$₪-40D]\ * \-#,##0.00_ ;_ [$₪-40D]\ * &quot;-&quot;??_ ;_ @_ "/>
    <numFmt numFmtId="168" formatCode="[Color43]0.00%;[Color3]\-0.00%"/>
    <numFmt numFmtId="169" formatCode="[Color51]0.0%;[Color3]\-0.0%"/>
    <numFmt numFmtId="170" formatCode="dd\ \בmmmm\ yyyy\ "/>
    <numFmt numFmtId="171" formatCode="dd\.mm\.yy"/>
    <numFmt numFmtId="172" formatCode="dd\.mm\.yyyy"/>
    <numFmt numFmtId="173" formatCode="[Color10]#,##0_);[Color30]#,##0_)"/>
    <numFmt numFmtId="174" formatCode="[Color10]\(#,##0\);[Color30]#,##0_)"/>
    <numFmt numFmtId="175" formatCode="[Color10]#,##0_);[Color30]\(#,##0\)"/>
    <numFmt numFmtId="176" formatCode="_(* #,##0_);_(* \(#,##0\);_(* &quot;-&quot;_);_(@_)"/>
    <numFmt numFmtId="177" formatCode="&quot;₪&quot;#,##0.00;[Red]&quot;₪&quot;\-#,##0.00"/>
    <numFmt numFmtId="178" formatCode="_-&quot;₪&quot;* #,##0_-;\-&quot;₪&quot;* #,##0_-;_-&quot;₪&quot;* &quot;-&quot;_-;_-@_-"/>
    <numFmt numFmtId="179" formatCode="_ [$€-2]\ * #,##0.00_ ;_ [$€-2]\ * \-#,##0.00_ ;_ [$€-2]\ * &quot;-&quot;??_ "/>
    <numFmt numFmtId="180" formatCode="mmmm\ yyyy"/>
  </numFmts>
  <fonts count="28" x14ac:knownFonts="1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David"/>
      <family val="2"/>
      <charset val="177"/>
    </font>
    <font>
      <sz val="10"/>
      <name val="Arial"/>
      <family val="2"/>
    </font>
    <font>
      <b/>
      <sz val="11"/>
      <color indexed="8"/>
      <name val="David"/>
      <family val="2"/>
      <charset val="177"/>
    </font>
    <font>
      <sz val="11"/>
      <color indexed="8"/>
      <name val="Arial"/>
      <family val="2"/>
      <charset val="177"/>
    </font>
    <font>
      <sz val="11"/>
      <color indexed="8"/>
      <name val="David"/>
      <family val="2"/>
      <charset val="177"/>
    </font>
    <font>
      <sz val="10"/>
      <name val="David"/>
      <family val="2"/>
      <charset val="177"/>
    </font>
    <font>
      <b/>
      <sz val="11"/>
      <name val="David"/>
      <family val="2"/>
      <charset val="177"/>
    </font>
    <font>
      <b/>
      <sz val="9"/>
      <color indexed="8"/>
      <name val="David"/>
      <family val="2"/>
      <charset val="177"/>
    </font>
    <font>
      <sz val="14"/>
      <color indexed="8"/>
      <name val="David"/>
      <family val="2"/>
      <charset val="177"/>
    </font>
    <font>
      <sz val="14"/>
      <name val="David"/>
      <family val="2"/>
      <charset val="177"/>
    </font>
    <font>
      <b/>
      <sz val="14"/>
      <color indexed="8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David"/>
      <family val="2"/>
    </font>
    <font>
      <b/>
      <sz val="10"/>
      <name val="Arial"/>
      <family val="2"/>
    </font>
    <font>
      <sz val="12"/>
      <color indexed="8"/>
      <name val="Arial"/>
      <family val="2"/>
      <charset val="177"/>
    </font>
    <font>
      <u/>
      <sz val="10"/>
      <color indexed="12"/>
      <name val="Arial"/>
      <family val="2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0"/>
      <name val="Miriam"/>
      <family val="2"/>
      <charset val="177"/>
    </font>
    <font>
      <sz val="11"/>
      <color theme="1"/>
      <name val="David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  <charset val="177"/>
    </font>
    <font>
      <b/>
      <sz val="12"/>
      <color indexed="8"/>
      <name val="David"/>
      <family val="2"/>
      <charset val="177"/>
    </font>
    <font>
      <b/>
      <sz val="11"/>
      <color rgb="FFFF0000"/>
      <name val="David"/>
      <family val="2"/>
    </font>
    <font>
      <b/>
      <sz val="11"/>
      <color indexed="8"/>
      <name val="David"/>
      <family val="2"/>
    </font>
    <font>
      <b/>
      <sz val="11"/>
      <name val="David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504">
    <xf numFmtId="0" fontId="0" fillId="0" borderId="0"/>
    <xf numFmtId="43" fontId="3" fillId="0" borderId="0" applyFont="0" applyFill="0" applyBorder="0" applyAlignment="0" applyProtection="0"/>
    <xf numFmtId="0" fontId="5" fillId="0" borderId="0"/>
    <xf numFmtId="0" fontId="3" fillId="0" borderId="0"/>
    <xf numFmtId="9" fontId="3" fillId="0" borderId="0" applyFont="0" applyFill="0" applyBorder="0" applyAlignment="0" applyProtection="0"/>
    <xf numFmtId="168" fontId="5" fillId="0" borderId="0">
      <alignment horizontal="right"/>
      <protection hidden="1"/>
    </xf>
    <xf numFmtId="169" fontId="5" fillId="0" borderId="0">
      <alignment horizontal="right"/>
      <protection hidden="1"/>
    </xf>
    <xf numFmtId="168" fontId="5" fillId="0" borderId="0">
      <alignment horizontal="right"/>
      <protection hidden="1"/>
    </xf>
    <xf numFmtId="0" fontId="3" fillId="0" borderId="0"/>
    <xf numFmtId="170" fontId="5" fillId="0" borderId="0">
      <alignment horizontal="right"/>
      <protection hidden="1"/>
    </xf>
    <xf numFmtId="171" fontId="5" fillId="0" borderId="0">
      <alignment horizontal="right"/>
      <protection locked="0"/>
    </xf>
    <xf numFmtId="172" fontId="5" fillId="0" borderId="0">
      <alignment horizontal="right"/>
      <protection locked="0"/>
    </xf>
    <xf numFmtId="14" fontId="5" fillId="0" borderId="0">
      <alignment horizontal="right"/>
      <protection locked="0"/>
    </xf>
    <xf numFmtId="14" fontId="5" fillId="0" borderId="0">
      <alignment horizontal="right"/>
      <protection locked="0"/>
    </xf>
    <xf numFmtId="173" fontId="5" fillId="0" borderId="0">
      <alignment horizontal="right"/>
      <protection hidden="1"/>
    </xf>
    <xf numFmtId="174" fontId="5" fillId="0" borderId="0">
      <alignment horizontal="right"/>
      <protection hidden="1"/>
    </xf>
    <xf numFmtId="173" fontId="5" fillId="0" borderId="0">
      <alignment horizontal="right"/>
      <protection hidden="1"/>
    </xf>
    <xf numFmtId="175" fontId="5" fillId="0" borderId="0">
      <alignment horizontal="right"/>
      <protection hidden="1"/>
    </xf>
    <xf numFmtId="175" fontId="5" fillId="0" borderId="0">
      <alignment horizontal="right"/>
      <protection locked="0"/>
    </xf>
    <xf numFmtId="37" fontId="5" fillId="0" borderId="0">
      <alignment horizontal="right"/>
      <protection hidden="1"/>
    </xf>
    <xf numFmtId="173" fontId="5" fillId="0" borderId="0">
      <alignment horizontal="right"/>
      <protection hidden="1"/>
    </xf>
    <xf numFmtId="173" fontId="5" fillId="0" borderId="0">
      <alignment horizontal="right"/>
      <protection hidden="1"/>
    </xf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" fillId="0" borderId="0" applyFont="0" applyFill="0" applyBorder="0" applyAlignment="0" applyProtection="0">
      <alignment wrapText="1"/>
    </xf>
    <xf numFmtId="0" fontId="3" fillId="0" borderId="0" applyFont="0" applyFill="0" applyBorder="0" applyAlignment="0" applyProtection="0">
      <alignment wrapText="1"/>
    </xf>
    <xf numFmtId="43" fontId="3" fillId="0" borderId="0" applyFont="0" applyFill="0" applyBorder="0" applyAlignment="0" applyProtection="0"/>
    <xf numFmtId="177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178" fontId="7" fillId="0" borderId="0" applyFont="0" applyFill="0" applyBorder="0" applyAlignment="0" applyProtection="0"/>
    <xf numFmtId="179" fontId="5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3" fillId="0" borderId="0"/>
    <xf numFmtId="0" fontId="20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3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37" fontId="5" fillId="0" borderId="0"/>
    <xf numFmtId="0" fontId="5" fillId="0" borderId="0" applyNumberFormat="0" applyBorder="0" applyAlignment="0" applyProtection="0"/>
    <xf numFmtId="17" fontId="5" fillId="0" borderId="0">
      <alignment horizontal="right"/>
      <protection locked="0"/>
    </xf>
    <xf numFmtId="0" fontId="5" fillId="0" borderId="0">
      <alignment horizontal="right"/>
      <protection hidden="1"/>
    </xf>
    <xf numFmtId="0" fontId="5" fillId="0" borderId="0">
      <alignment horizontal="right"/>
      <protection hidden="1"/>
    </xf>
    <xf numFmtId="37" fontId="5" fillId="0" borderId="0"/>
    <xf numFmtId="180" fontId="5" fillId="0" borderId="0">
      <alignment horizontal="right"/>
      <protection hidden="1"/>
    </xf>
    <xf numFmtId="0" fontId="5" fillId="0" borderId="0">
      <alignment horizontal="right" readingOrder="2"/>
    </xf>
    <xf numFmtId="0" fontId="5" fillId="0" borderId="0">
      <alignment horizontal="right" readingOrder="2"/>
      <protection hidden="1"/>
    </xf>
    <xf numFmtId="0" fontId="5" fillId="0" borderId="0">
      <alignment horizontal="right"/>
      <protection hidden="1"/>
    </xf>
    <xf numFmtId="37" fontId="5" fillId="0" borderId="0"/>
    <xf numFmtId="17" fontId="5" fillId="0" borderId="0">
      <alignment horizontal="right"/>
      <protection locked="0"/>
    </xf>
    <xf numFmtId="170" fontId="5" fillId="0" borderId="0">
      <alignment horizontal="right" readingOrder="2"/>
      <protection hidden="1"/>
    </xf>
    <xf numFmtId="0" fontId="2" fillId="0" borderId="0">
      <alignment horizontal="right" wrapText="1"/>
    </xf>
  </cellStyleXfs>
  <cellXfs count="71">
    <xf numFmtId="0" fontId="0" fillId="0" borderId="0" xfId="0"/>
    <xf numFmtId="0" fontId="2" fillId="0" borderId="0" xfId="0" applyFont="1"/>
    <xf numFmtId="164" fontId="4" fillId="2" borderId="1" xfId="1" applyNumberFormat="1" applyFont="1" applyFill="1" applyBorder="1" applyAlignment="1">
      <alignment horizontal="right"/>
    </xf>
    <xf numFmtId="165" fontId="4" fillId="2" borderId="2" xfId="1" applyNumberFormat="1" applyFont="1" applyFill="1" applyBorder="1" applyAlignment="1">
      <alignment horizontal="right"/>
    </xf>
    <xf numFmtId="165" fontId="4" fillId="2" borderId="3" xfId="1" applyNumberFormat="1" applyFont="1" applyFill="1" applyBorder="1" applyAlignment="1">
      <alignment horizontal="right"/>
    </xf>
    <xf numFmtId="164" fontId="4" fillId="3" borderId="1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165" fontId="4" fillId="3" borderId="3" xfId="1" applyNumberFormat="1" applyFont="1" applyFill="1" applyBorder="1" applyAlignment="1">
      <alignment horizontal="right"/>
    </xf>
    <xf numFmtId="0" fontId="4" fillId="4" borderId="3" xfId="2" applyFont="1" applyFill="1" applyBorder="1"/>
    <xf numFmtId="164" fontId="6" fillId="2" borderId="4" xfId="1" applyNumberFormat="1" applyFont="1" applyFill="1" applyBorder="1" applyAlignment="1">
      <alignment horizontal="right"/>
    </xf>
    <xf numFmtId="165" fontId="6" fillId="2" borderId="5" xfId="1" applyNumberFormat="1" applyFont="1" applyFill="1" applyBorder="1" applyAlignment="1">
      <alignment horizontal="right"/>
    </xf>
    <xf numFmtId="165" fontId="6" fillId="2" borderId="6" xfId="1" applyNumberFormat="1" applyFont="1" applyFill="1" applyBorder="1" applyAlignment="1">
      <alignment horizontal="right"/>
    </xf>
    <xf numFmtId="164" fontId="6" fillId="3" borderId="4" xfId="1" applyNumberFormat="1" applyFont="1" applyFill="1" applyBorder="1" applyAlignment="1">
      <alignment horizontal="right"/>
    </xf>
    <xf numFmtId="165" fontId="6" fillId="3" borderId="5" xfId="1" applyNumberFormat="1" applyFont="1" applyFill="1" applyBorder="1" applyAlignment="1">
      <alignment horizontal="right"/>
    </xf>
    <xf numFmtId="165" fontId="6" fillId="3" borderId="6" xfId="1" applyNumberFormat="1" applyFont="1" applyFill="1" applyBorder="1" applyAlignment="1">
      <alignment horizontal="right"/>
    </xf>
    <xf numFmtId="0" fontId="4" fillId="4" borderId="6" xfId="2" applyFont="1" applyFill="1" applyBorder="1"/>
    <xf numFmtId="164" fontId="6" fillId="2" borderId="7" xfId="1" applyNumberFormat="1" applyFont="1" applyFill="1" applyBorder="1" applyAlignment="1">
      <alignment horizontal="right"/>
    </xf>
    <xf numFmtId="165" fontId="6" fillId="2" borderId="8" xfId="1" applyNumberFormat="1" applyFont="1" applyFill="1" applyBorder="1" applyAlignment="1">
      <alignment horizontal="right"/>
    </xf>
    <xf numFmtId="165" fontId="6" fillId="2" borderId="9" xfId="1" applyNumberFormat="1" applyFont="1" applyFill="1" applyBorder="1" applyAlignment="1">
      <alignment horizontal="right"/>
    </xf>
    <xf numFmtId="164" fontId="6" fillId="3" borderId="7" xfId="1" applyNumberFormat="1" applyFont="1" applyFill="1" applyBorder="1" applyAlignment="1">
      <alignment horizontal="right"/>
    </xf>
    <xf numFmtId="165" fontId="6" fillId="3" borderId="8" xfId="1" applyNumberFormat="1" applyFont="1" applyFill="1" applyBorder="1" applyAlignment="1">
      <alignment horizontal="right"/>
    </xf>
    <xf numFmtId="165" fontId="6" fillId="3" borderId="9" xfId="1" applyNumberFormat="1" applyFont="1" applyFill="1" applyBorder="1" applyAlignment="1">
      <alignment horizontal="right"/>
    </xf>
    <xf numFmtId="0" fontId="4" fillId="4" borderId="9" xfId="2" applyFont="1" applyFill="1" applyBorder="1"/>
    <xf numFmtId="164" fontId="6" fillId="0" borderId="0" xfId="2" applyNumberFormat="1" applyFont="1"/>
    <xf numFmtId="165" fontId="6" fillId="0" borderId="0" xfId="2" applyNumberFormat="1" applyFont="1"/>
    <xf numFmtId="0" fontId="6" fillId="0" borderId="0" xfId="2" applyFont="1"/>
    <xf numFmtId="0" fontId="4" fillId="4" borderId="10" xfId="2" applyFont="1" applyFill="1" applyBorder="1"/>
    <xf numFmtId="0" fontId="4" fillId="4" borderId="11" xfId="2" applyFont="1" applyFill="1" applyBorder="1"/>
    <xf numFmtId="0" fontId="4" fillId="4" borderId="12" xfId="2" applyFont="1" applyFill="1" applyBorder="1"/>
    <xf numFmtId="166" fontId="6" fillId="0" borderId="0" xfId="2" applyNumberFormat="1" applyFont="1"/>
    <xf numFmtId="165" fontId="6" fillId="0" borderId="0" xfId="1" applyNumberFormat="1" applyFont="1" applyFill="1" applyBorder="1"/>
    <xf numFmtId="0" fontId="7" fillId="0" borderId="0" xfId="3" applyFont="1"/>
    <xf numFmtId="164" fontId="8" fillId="2" borderId="1" xfId="4" applyNumberFormat="1" applyFont="1" applyFill="1" applyBorder="1" applyAlignment="1">
      <alignment horizontal="right" vertical="center"/>
    </xf>
    <xf numFmtId="165" fontId="8" fillId="2" borderId="3" xfId="1" applyNumberFormat="1" applyFont="1" applyFill="1" applyBorder="1" applyAlignment="1">
      <alignment horizontal="right" vertical="center"/>
    </xf>
    <xf numFmtId="164" fontId="8" fillId="2" borderId="13" xfId="4" applyNumberFormat="1" applyFont="1" applyFill="1" applyBorder="1" applyAlignment="1">
      <alignment horizontal="right" vertical="center"/>
    </xf>
    <xf numFmtId="164" fontId="8" fillId="3" borderId="1" xfId="4" applyNumberFormat="1" applyFont="1" applyFill="1" applyBorder="1" applyAlignment="1">
      <alignment horizontal="right" vertical="center"/>
    </xf>
    <xf numFmtId="165" fontId="8" fillId="3" borderId="3" xfId="1" applyNumberFormat="1" applyFont="1" applyFill="1" applyBorder="1" applyAlignment="1">
      <alignment horizontal="right" vertical="center"/>
    </xf>
    <xf numFmtId="164" fontId="8" fillId="3" borderId="13" xfId="4" applyNumberFormat="1" applyFont="1" applyFill="1" applyBorder="1" applyAlignment="1">
      <alignment horizontal="right" vertical="center"/>
    </xf>
    <xf numFmtId="0" fontId="4" fillId="4" borderId="14" xfId="2" applyFont="1" applyFill="1" applyBorder="1"/>
    <xf numFmtId="164" fontId="6" fillId="2" borderId="4" xfId="4" applyNumberFormat="1" applyFont="1" applyFill="1" applyBorder="1" applyAlignment="1">
      <alignment horizontal="right"/>
    </xf>
    <xf numFmtId="164" fontId="6" fillId="2" borderId="15" xfId="1" applyNumberFormat="1" applyFont="1" applyFill="1" applyBorder="1" applyAlignment="1">
      <alignment horizontal="right"/>
    </xf>
    <xf numFmtId="164" fontId="6" fillId="3" borderId="4" xfId="4" applyNumberFormat="1" applyFont="1" applyFill="1" applyBorder="1" applyAlignment="1">
      <alignment horizontal="right"/>
    </xf>
    <xf numFmtId="164" fontId="6" fillId="3" borderId="15" xfId="1" applyNumberFormat="1" applyFont="1" applyFill="1" applyBorder="1" applyAlignment="1">
      <alignment horizontal="right"/>
    </xf>
    <xf numFmtId="0" fontId="4" fillId="4" borderId="16" xfId="2" applyFont="1" applyFill="1" applyBorder="1"/>
    <xf numFmtId="164" fontId="6" fillId="2" borderId="7" xfId="4" applyNumberFormat="1" applyFont="1" applyFill="1" applyBorder="1" applyAlignment="1">
      <alignment horizontal="right"/>
    </xf>
    <xf numFmtId="164" fontId="6" fillId="2" borderId="17" xfId="1" applyNumberFormat="1" applyFont="1" applyFill="1" applyBorder="1" applyAlignment="1">
      <alignment horizontal="right"/>
    </xf>
    <xf numFmtId="164" fontId="6" fillId="3" borderId="7" xfId="4" applyNumberFormat="1" applyFont="1" applyFill="1" applyBorder="1" applyAlignment="1">
      <alignment horizontal="right"/>
    </xf>
    <xf numFmtId="164" fontId="6" fillId="3" borderId="17" xfId="1" applyNumberFormat="1" applyFont="1" applyFill="1" applyBorder="1" applyAlignment="1">
      <alignment horizontal="right"/>
    </xf>
    <xf numFmtId="0" fontId="4" fillId="4" borderId="18" xfId="2" applyFont="1" applyFill="1" applyBorder="1"/>
    <xf numFmtId="0" fontId="9" fillId="4" borderId="1" xfId="2" applyFont="1" applyFill="1" applyBorder="1" applyAlignment="1">
      <alignment horizontal="center" vertical="center" readingOrder="2"/>
    </xf>
    <xf numFmtId="0" fontId="9" fillId="4" borderId="13" xfId="2" applyFont="1" applyFill="1" applyBorder="1" applyAlignment="1">
      <alignment horizontal="center" vertical="center" readingOrder="2"/>
    </xf>
    <xf numFmtId="0" fontId="9" fillId="4" borderId="3" xfId="2" applyFont="1" applyFill="1" applyBorder="1" applyAlignment="1">
      <alignment horizontal="center" vertical="center" readingOrder="2"/>
    </xf>
    <xf numFmtId="1" fontId="10" fillId="0" borderId="0" xfId="2" applyNumberFormat="1" applyFont="1" applyAlignment="1">
      <alignment horizontal="center"/>
    </xf>
    <xf numFmtId="0" fontId="11" fillId="0" borderId="0" xfId="3" applyFont="1"/>
    <xf numFmtId="2" fontId="6" fillId="0" borderId="0" xfId="2" applyNumberFormat="1" applyFont="1"/>
    <xf numFmtId="167" fontId="6" fillId="0" borderId="0" xfId="2" applyNumberFormat="1" applyFont="1"/>
    <xf numFmtId="0" fontId="12" fillId="5" borderId="0" xfId="2" applyFont="1" applyFill="1"/>
    <xf numFmtId="0" fontId="13" fillId="0" borderId="0" xfId="0" applyFont="1"/>
    <xf numFmtId="0" fontId="13" fillId="0" borderId="0" xfId="0" applyFont="1" applyAlignment="1">
      <alignment horizontal="right" readingOrder="2"/>
    </xf>
    <xf numFmtId="0" fontId="26" fillId="4" borderId="16" xfId="2" applyFont="1" applyFill="1" applyBorder="1"/>
    <xf numFmtId="165" fontId="2" fillId="0" borderId="0" xfId="0" applyNumberFormat="1" applyFont="1"/>
    <xf numFmtId="0" fontId="27" fillId="4" borderId="16" xfId="2" applyFont="1" applyFill="1" applyBorder="1"/>
    <xf numFmtId="0" fontId="4" fillId="4" borderId="15" xfId="2" applyFont="1" applyFill="1" applyBorder="1" applyAlignment="1">
      <alignment horizontal="center" vertical="center" wrapText="1"/>
    </xf>
    <xf numFmtId="0" fontId="4" fillId="4" borderId="4" xfId="2" applyFont="1" applyFill="1" applyBorder="1" applyAlignment="1">
      <alignment horizontal="center" vertical="center" wrapText="1"/>
    </xf>
    <xf numFmtId="0" fontId="4" fillId="4" borderId="6" xfId="2" applyFont="1" applyFill="1" applyBorder="1" applyAlignment="1">
      <alignment horizontal="center" vertical="center" wrapText="1"/>
    </xf>
    <xf numFmtId="0" fontId="4" fillId="4" borderId="6" xfId="2" applyFont="1" applyFill="1" applyBorder="1" applyAlignment="1">
      <alignment horizontal="center"/>
    </xf>
    <xf numFmtId="0" fontId="4" fillId="4" borderId="15" xfId="2" applyFont="1" applyFill="1" applyBorder="1" applyAlignment="1">
      <alignment horizontal="center"/>
    </xf>
    <xf numFmtId="0" fontId="4" fillId="4" borderId="4" xfId="2" applyFont="1" applyFill="1" applyBorder="1" applyAlignment="1">
      <alignment horizontal="center"/>
    </xf>
    <xf numFmtId="0" fontId="24" fillId="5" borderId="19" xfId="2" applyFont="1" applyFill="1" applyBorder="1" applyAlignment="1">
      <alignment horizontal="right"/>
    </xf>
    <xf numFmtId="0" fontId="24" fillId="5" borderId="20" xfId="2" applyFont="1" applyFill="1" applyBorder="1" applyAlignment="1">
      <alignment horizontal="right"/>
    </xf>
    <xf numFmtId="0" fontId="24" fillId="5" borderId="21" xfId="2" applyFont="1" applyFill="1" applyBorder="1" applyAlignment="1">
      <alignment horizontal="right"/>
    </xf>
  </cellXfs>
  <cellStyles count="504">
    <cellStyle name="% 1" xfId="5" xr:uid="{00000000-0005-0000-0000-000000000000}"/>
    <cellStyle name="% 2" xfId="6" xr:uid="{00000000-0005-0000-0000-000001000000}"/>
    <cellStyle name="% 3" xfId="7" xr:uid="{00000000-0005-0000-0000-000002000000}"/>
    <cellStyle name="=C:\WINNT\SYSTEM32\COMMAND.COM" xfId="8" xr:uid="{00000000-0005-0000-0000-000003000000}"/>
    <cellStyle name="01 בינואר 2000" xfId="9" xr:uid="{00000000-0005-0000-0000-000004000000}"/>
    <cellStyle name="01.01.00" xfId="10" xr:uid="{00000000-0005-0000-0000-000005000000}"/>
    <cellStyle name="01.01.2000" xfId="11" xr:uid="{00000000-0005-0000-0000-000006000000}"/>
    <cellStyle name="01/01/00" xfId="12" xr:uid="{00000000-0005-0000-0000-000007000000}"/>
    <cellStyle name="01/01/2000" xfId="13" xr:uid="{00000000-0005-0000-0000-000008000000}"/>
    <cellStyle name="1" xfId="14" xr:uid="{00000000-0005-0000-0000-000009000000}"/>
    <cellStyle name="2" xfId="15" xr:uid="{00000000-0005-0000-0000-00000A000000}"/>
    <cellStyle name="3" xfId="16" xr:uid="{00000000-0005-0000-0000-00000B000000}"/>
    <cellStyle name="4" xfId="17" xr:uid="{00000000-0005-0000-0000-00000C000000}"/>
    <cellStyle name="5" xfId="18" xr:uid="{00000000-0005-0000-0000-00000D000000}"/>
    <cellStyle name="97" xfId="19" xr:uid="{00000000-0005-0000-0000-00000E000000}"/>
    <cellStyle name="98" xfId="20" xr:uid="{00000000-0005-0000-0000-00000F000000}"/>
    <cellStyle name="99" xfId="21" xr:uid="{00000000-0005-0000-0000-000010000000}"/>
    <cellStyle name="Comma [0] 2" xfId="22" xr:uid="{00000000-0005-0000-0000-000011000000}"/>
    <cellStyle name="Comma [0] 2 2" xfId="23" xr:uid="{00000000-0005-0000-0000-000012000000}"/>
    <cellStyle name="Comma [0] 2 2 2" xfId="24" xr:uid="{00000000-0005-0000-0000-000013000000}"/>
    <cellStyle name="Comma [0] 2 3" xfId="25" xr:uid="{00000000-0005-0000-0000-000014000000}"/>
    <cellStyle name="Comma [0] 2 4" xfId="26" xr:uid="{00000000-0005-0000-0000-000015000000}"/>
    <cellStyle name="Comma [0] 3" xfId="27" xr:uid="{00000000-0005-0000-0000-000016000000}"/>
    <cellStyle name="Comma 2" xfId="28" xr:uid="{00000000-0005-0000-0000-000017000000}"/>
    <cellStyle name="Comma 2 2" xfId="29" xr:uid="{00000000-0005-0000-0000-000018000000}"/>
    <cellStyle name="Comma 2 2 2" xfId="30" xr:uid="{00000000-0005-0000-0000-000019000000}"/>
    <cellStyle name="Comma 2 2 3" xfId="31" xr:uid="{00000000-0005-0000-0000-00001A000000}"/>
    <cellStyle name="Comma 2 2 4" xfId="32" xr:uid="{00000000-0005-0000-0000-00001B000000}"/>
    <cellStyle name="Comma 2 2 5" xfId="33" xr:uid="{00000000-0005-0000-0000-00001C000000}"/>
    <cellStyle name="Comma 2 2 6" xfId="34" xr:uid="{00000000-0005-0000-0000-00001D000000}"/>
    <cellStyle name="Comma 2 2 7" xfId="35" xr:uid="{00000000-0005-0000-0000-00001E000000}"/>
    <cellStyle name="Comma 2 3" xfId="36" xr:uid="{00000000-0005-0000-0000-00001F000000}"/>
    <cellStyle name="Comma 2 4" xfId="37" xr:uid="{00000000-0005-0000-0000-000020000000}"/>
    <cellStyle name="Comma 2 5" xfId="38" xr:uid="{00000000-0005-0000-0000-000021000000}"/>
    <cellStyle name="Comma 2 6" xfId="39" xr:uid="{00000000-0005-0000-0000-000022000000}"/>
    <cellStyle name="Comma 2 7" xfId="40" xr:uid="{00000000-0005-0000-0000-000023000000}"/>
    <cellStyle name="Comma 2 8" xfId="41" xr:uid="{00000000-0005-0000-0000-000024000000}"/>
    <cellStyle name="Comma 2 9" xfId="42" xr:uid="{00000000-0005-0000-0000-000025000000}"/>
    <cellStyle name="Comma 3" xfId="1" xr:uid="{00000000-0005-0000-0000-000026000000}"/>
    <cellStyle name="Comma 3 2" xfId="43" xr:uid="{00000000-0005-0000-0000-000027000000}"/>
    <cellStyle name="Comma 4" xfId="44" xr:uid="{00000000-0005-0000-0000-000028000000}"/>
    <cellStyle name="Comma 5" xfId="45" xr:uid="{00000000-0005-0000-0000-000029000000}"/>
    <cellStyle name="Comma 6" xfId="46" xr:uid="{00000000-0005-0000-0000-00002A000000}"/>
    <cellStyle name="Comma 7" xfId="47" xr:uid="{00000000-0005-0000-0000-00002B000000}"/>
    <cellStyle name="Currency [0] _1" xfId="48" xr:uid="{00000000-0005-0000-0000-00002C000000}"/>
    <cellStyle name="Euro" xfId="49" xr:uid="{00000000-0005-0000-0000-00002D000000}"/>
    <cellStyle name="Hyperlink 2" xfId="50" xr:uid="{00000000-0005-0000-0000-00002E000000}"/>
    <cellStyle name="Hyperlink 2 2" xfId="51" xr:uid="{00000000-0005-0000-0000-00002F000000}"/>
    <cellStyle name="Hyperlink 2 2 2" xfId="52" xr:uid="{00000000-0005-0000-0000-000030000000}"/>
    <cellStyle name="Hyperlink 2 2 2 2" xfId="53" xr:uid="{00000000-0005-0000-0000-000031000000}"/>
    <cellStyle name="Hyperlink 2 3" xfId="54" xr:uid="{00000000-0005-0000-0000-000032000000}"/>
    <cellStyle name="Hyperlink 2 4" xfId="55" xr:uid="{00000000-0005-0000-0000-000033000000}"/>
    <cellStyle name="Hyperlink 2 5" xfId="56" xr:uid="{00000000-0005-0000-0000-000034000000}"/>
    <cellStyle name="Hyperlink 2 6" xfId="57" xr:uid="{00000000-0005-0000-0000-000035000000}"/>
    <cellStyle name="Hyperlink 2 7" xfId="58" xr:uid="{00000000-0005-0000-0000-000036000000}"/>
    <cellStyle name="Hyperlink 2 8" xfId="59" xr:uid="{00000000-0005-0000-0000-000037000000}"/>
    <cellStyle name="Hyperlink 2_Data" xfId="60" xr:uid="{00000000-0005-0000-0000-000038000000}"/>
    <cellStyle name="Normal" xfId="0" builtinId="0"/>
    <cellStyle name="Normal 10" xfId="61" xr:uid="{00000000-0005-0000-0000-00003A000000}"/>
    <cellStyle name="Normal 11" xfId="62" xr:uid="{00000000-0005-0000-0000-00003B000000}"/>
    <cellStyle name="Normal 12" xfId="63" xr:uid="{00000000-0005-0000-0000-00003C000000}"/>
    <cellStyle name="Normal 12 2" xfId="64" xr:uid="{00000000-0005-0000-0000-00003D000000}"/>
    <cellStyle name="Normal 12 3" xfId="65" xr:uid="{00000000-0005-0000-0000-00003E000000}"/>
    <cellStyle name="Normal 12 4" xfId="66" xr:uid="{00000000-0005-0000-0000-00003F000000}"/>
    <cellStyle name="Normal 12 5" xfId="67" xr:uid="{00000000-0005-0000-0000-000040000000}"/>
    <cellStyle name="Normal 12 6" xfId="68" xr:uid="{00000000-0005-0000-0000-000041000000}"/>
    <cellStyle name="Normal 12 7" xfId="69" xr:uid="{00000000-0005-0000-0000-000042000000}"/>
    <cellStyle name="Normal 12 8" xfId="70" xr:uid="{00000000-0005-0000-0000-000043000000}"/>
    <cellStyle name="Normal 13" xfId="71" xr:uid="{00000000-0005-0000-0000-000044000000}"/>
    <cellStyle name="Normal 13 2" xfId="72" xr:uid="{00000000-0005-0000-0000-000045000000}"/>
    <cellStyle name="Normal 13 3" xfId="73" xr:uid="{00000000-0005-0000-0000-000046000000}"/>
    <cellStyle name="Normal 13 4" xfId="74" xr:uid="{00000000-0005-0000-0000-000047000000}"/>
    <cellStyle name="Normal 13 5" xfId="75" xr:uid="{00000000-0005-0000-0000-000048000000}"/>
    <cellStyle name="Normal 13 6" xfId="76" xr:uid="{00000000-0005-0000-0000-000049000000}"/>
    <cellStyle name="Normal 13 7" xfId="77" xr:uid="{00000000-0005-0000-0000-00004A000000}"/>
    <cellStyle name="Normal 13 8" xfId="78" xr:uid="{00000000-0005-0000-0000-00004B000000}"/>
    <cellStyle name="Normal 14" xfId="79" xr:uid="{00000000-0005-0000-0000-00004C000000}"/>
    <cellStyle name="Normal 14 2" xfId="80" xr:uid="{00000000-0005-0000-0000-00004D000000}"/>
    <cellStyle name="Normal 14 3" xfId="81" xr:uid="{00000000-0005-0000-0000-00004E000000}"/>
    <cellStyle name="Normal 14 4" xfId="82" xr:uid="{00000000-0005-0000-0000-00004F000000}"/>
    <cellStyle name="Normal 14 5" xfId="83" xr:uid="{00000000-0005-0000-0000-000050000000}"/>
    <cellStyle name="Normal 14 6" xfId="84" xr:uid="{00000000-0005-0000-0000-000051000000}"/>
    <cellStyle name="Normal 14 7" xfId="85" xr:uid="{00000000-0005-0000-0000-000052000000}"/>
    <cellStyle name="Normal 14 8" xfId="86" xr:uid="{00000000-0005-0000-0000-000053000000}"/>
    <cellStyle name="Normal 15" xfId="87" xr:uid="{00000000-0005-0000-0000-000054000000}"/>
    <cellStyle name="Normal 15 2" xfId="88" xr:uid="{00000000-0005-0000-0000-000055000000}"/>
    <cellStyle name="Normal 15 3" xfId="89" xr:uid="{00000000-0005-0000-0000-000056000000}"/>
    <cellStyle name="Normal 15 4" xfId="90" xr:uid="{00000000-0005-0000-0000-000057000000}"/>
    <cellStyle name="Normal 15 5" xfId="91" xr:uid="{00000000-0005-0000-0000-000058000000}"/>
    <cellStyle name="Normal 15 6" xfId="92" xr:uid="{00000000-0005-0000-0000-000059000000}"/>
    <cellStyle name="Normal 15 7" xfId="93" xr:uid="{00000000-0005-0000-0000-00005A000000}"/>
    <cellStyle name="Normal 15 8" xfId="94" xr:uid="{00000000-0005-0000-0000-00005B000000}"/>
    <cellStyle name="Normal 16" xfId="95" xr:uid="{00000000-0005-0000-0000-00005C000000}"/>
    <cellStyle name="Normal 16 2" xfId="96" xr:uid="{00000000-0005-0000-0000-00005D000000}"/>
    <cellStyle name="Normal 16 3" xfId="97" xr:uid="{00000000-0005-0000-0000-00005E000000}"/>
    <cellStyle name="Normal 16 4" xfId="98" xr:uid="{00000000-0005-0000-0000-00005F000000}"/>
    <cellStyle name="Normal 16 5" xfId="99" xr:uid="{00000000-0005-0000-0000-000060000000}"/>
    <cellStyle name="Normal 16 6" xfId="100" xr:uid="{00000000-0005-0000-0000-000061000000}"/>
    <cellStyle name="Normal 16 7" xfId="101" xr:uid="{00000000-0005-0000-0000-000062000000}"/>
    <cellStyle name="Normal 16 8" xfId="102" xr:uid="{00000000-0005-0000-0000-000063000000}"/>
    <cellStyle name="Normal 17" xfId="103" xr:uid="{00000000-0005-0000-0000-000064000000}"/>
    <cellStyle name="Normal 17 2" xfId="104" xr:uid="{00000000-0005-0000-0000-000065000000}"/>
    <cellStyle name="Normal 17 3" xfId="105" xr:uid="{00000000-0005-0000-0000-000066000000}"/>
    <cellStyle name="Normal 18" xfId="106" xr:uid="{00000000-0005-0000-0000-000067000000}"/>
    <cellStyle name="Normal 18 2" xfId="107" xr:uid="{00000000-0005-0000-0000-000068000000}"/>
    <cellStyle name="Normal 18 3" xfId="108" xr:uid="{00000000-0005-0000-0000-000069000000}"/>
    <cellStyle name="Normal 19" xfId="109" xr:uid="{00000000-0005-0000-0000-00006A000000}"/>
    <cellStyle name="Normal 2" xfId="110" xr:uid="{00000000-0005-0000-0000-00006B000000}"/>
    <cellStyle name="Normal 2 10" xfId="111" xr:uid="{00000000-0005-0000-0000-00006C000000}"/>
    <cellStyle name="Normal 2 11" xfId="112" xr:uid="{00000000-0005-0000-0000-00006D000000}"/>
    <cellStyle name="Normal 2 12" xfId="113" xr:uid="{00000000-0005-0000-0000-00006E000000}"/>
    <cellStyle name="Normal 2 13" xfId="114" xr:uid="{00000000-0005-0000-0000-00006F000000}"/>
    <cellStyle name="Normal 2 2" xfId="115" xr:uid="{00000000-0005-0000-0000-000070000000}"/>
    <cellStyle name="Normal 2 2 2" xfId="116" xr:uid="{00000000-0005-0000-0000-000071000000}"/>
    <cellStyle name="Normal 2 2 2 2" xfId="117" xr:uid="{00000000-0005-0000-0000-000072000000}"/>
    <cellStyle name="Normal 2 2 2 2 2" xfId="118" xr:uid="{00000000-0005-0000-0000-000073000000}"/>
    <cellStyle name="Normal 2 2 2 2 2 2" xfId="119" xr:uid="{00000000-0005-0000-0000-000074000000}"/>
    <cellStyle name="Normal 2 2 2 2_ירידות ערך שנזקפו" xfId="120" xr:uid="{00000000-0005-0000-0000-000075000000}"/>
    <cellStyle name="Normal 2 2 2 3" xfId="121" xr:uid="{00000000-0005-0000-0000-000076000000}"/>
    <cellStyle name="Normal 2 2 2 4" xfId="122" xr:uid="{00000000-0005-0000-0000-000077000000}"/>
    <cellStyle name="Normal 2 2 2 5" xfId="123" xr:uid="{00000000-0005-0000-0000-000078000000}"/>
    <cellStyle name="Normal 2 2 2 6" xfId="124" xr:uid="{00000000-0005-0000-0000-000079000000}"/>
    <cellStyle name="Normal 2 2 2 7" xfId="125" xr:uid="{00000000-0005-0000-0000-00007A000000}"/>
    <cellStyle name="Normal 2 2 2 8" xfId="126" xr:uid="{00000000-0005-0000-0000-00007B000000}"/>
    <cellStyle name="Normal 2 2 2_ירידות ערך שנזקפו" xfId="127" xr:uid="{00000000-0005-0000-0000-00007C000000}"/>
    <cellStyle name="Normal 2 2 3" xfId="128" xr:uid="{00000000-0005-0000-0000-00007D000000}"/>
    <cellStyle name="Normal 2 2 3 2" xfId="129" xr:uid="{00000000-0005-0000-0000-00007E000000}"/>
    <cellStyle name="Normal 2 2 3 2 2" xfId="130" xr:uid="{00000000-0005-0000-0000-00007F000000}"/>
    <cellStyle name="Normal 2 2 4" xfId="131" xr:uid="{00000000-0005-0000-0000-000080000000}"/>
    <cellStyle name="Normal 2 2 5" xfId="132" xr:uid="{00000000-0005-0000-0000-000081000000}"/>
    <cellStyle name="Normal 2 2 6" xfId="133" xr:uid="{00000000-0005-0000-0000-000082000000}"/>
    <cellStyle name="Normal 2 2 7" xfId="134" xr:uid="{00000000-0005-0000-0000-000083000000}"/>
    <cellStyle name="Normal 2 2 8" xfId="135" xr:uid="{00000000-0005-0000-0000-000084000000}"/>
    <cellStyle name="Normal 2 2 9" xfId="136" xr:uid="{00000000-0005-0000-0000-000085000000}"/>
    <cellStyle name="Normal 2 2_ירידות ערך שנזקפו" xfId="137" xr:uid="{00000000-0005-0000-0000-000086000000}"/>
    <cellStyle name="Normal 2 3" xfId="138" xr:uid="{00000000-0005-0000-0000-000087000000}"/>
    <cellStyle name="Normal 2 3 2" xfId="139" xr:uid="{00000000-0005-0000-0000-000088000000}"/>
    <cellStyle name="Normal 2 3 2 2" xfId="140" xr:uid="{00000000-0005-0000-0000-000089000000}"/>
    <cellStyle name="Normal 2 3 3" xfId="141" xr:uid="{00000000-0005-0000-0000-00008A000000}"/>
    <cellStyle name="Normal 2 3 4" xfId="142" xr:uid="{00000000-0005-0000-0000-00008B000000}"/>
    <cellStyle name="Normal 2 3 5" xfId="143" xr:uid="{00000000-0005-0000-0000-00008C000000}"/>
    <cellStyle name="Normal 2 3 6" xfId="144" xr:uid="{00000000-0005-0000-0000-00008D000000}"/>
    <cellStyle name="Normal 2 3 7" xfId="145" xr:uid="{00000000-0005-0000-0000-00008E000000}"/>
    <cellStyle name="Normal 2 3 8" xfId="146" xr:uid="{00000000-0005-0000-0000-00008F000000}"/>
    <cellStyle name="Normal 2 3 9" xfId="147" xr:uid="{00000000-0005-0000-0000-000090000000}"/>
    <cellStyle name="Normal 2 3_ירידות ערך שנזקפו" xfId="148" xr:uid="{00000000-0005-0000-0000-000091000000}"/>
    <cellStyle name="Normal 2 4" xfId="149" xr:uid="{00000000-0005-0000-0000-000092000000}"/>
    <cellStyle name="Normal 2 4 2" xfId="150" xr:uid="{00000000-0005-0000-0000-000093000000}"/>
    <cellStyle name="Normal 2 5" xfId="151" xr:uid="{00000000-0005-0000-0000-000094000000}"/>
    <cellStyle name="Normal 2 6" xfId="152" xr:uid="{00000000-0005-0000-0000-000095000000}"/>
    <cellStyle name="Normal 2 6 2" xfId="153" xr:uid="{00000000-0005-0000-0000-000096000000}"/>
    <cellStyle name="Normal 2 6 2 2" xfId="154" xr:uid="{00000000-0005-0000-0000-000097000000}"/>
    <cellStyle name="Normal 2 7" xfId="155" xr:uid="{00000000-0005-0000-0000-000098000000}"/>
    <cellStyle name="Normal 2 7 2" xfId="156" xr:uid="{00000000-0005-0000-0000-000099000000}"/>
    <cellStyle name="Normal 2 8" xfId="157" xr:uid="{00000000-0005-0000-0000-00009A000000}"/>
    <cellStyle name="Normal 2 9" xfId="158" xr:uid="{00000000-0005-0000-0000-00009B000000}"/>
    <cellStyle name="Normal 2_אלמנטרי" xfId="159" xr:uid="{00000000-0005-0000-0000-00009C000000}"/>
    <cellStyle name="Normal 20" xfId="160" xr:uid="{00000000-0005-0000-0000-00009D000000}"/>
    <cellStyle name="Normal 21" xfId="161" xr:uid="{00000000-0005-0000-0000-00009E000000}"/>
    <cellStyle name="Normal 21 2" xfId="162" xr:uid="{00000000-0005-0000-0000-00009F000000}"/>
    <cellStyle name="Normal 21 3" xfId="163" xr:uid="{00000000-0005-0000-0000-0000A0000000}"/>
    <cellStyle name="Normal 22" xfId="164" xr:uid="{00000000-0005-0000-0000-0000A1000000}"/>
    <cellStyle name="Normal 22 2" xfId="165" xr:uid="{00000000-0005-0000-0000-0000A2000000}"/>
    <cellStyle name="Normal 22 3" xfId="166" xr:uid="{00000000-0005-0000-0000-0000A3000000}"/>
    <cellStyle name="Normal 23" xfId="167" xr:uid="{00000000-0005-0000-0000-0000A4000000}"/>
    <cellStyle name="Normal 23 2" xfId="168" xr:uid="{00000000-0005-0000-0000-0000A5000000}"/>
    <cellStyle name="Normal 23 3" xfId="169" xr:uid="{00000000-0005-0000-0000-0000A6000000}"/>
    <cellStyle name="Normal 24" xfId="170" xr:uid="{00000000-0005-0000-0000-0000A7000000}"/>
    <cellStyle name="Normal 24 2" xfId="171" xr:uid="{00000000-0005-0000-0000-0000A8000000}"/>
    <cellStyle name="Normal 24 3" xfId="172" xr:uid="{00000000-0005-0000-0000-0000A9000000}"/>
    <cellStyle name="Normal 25" xfId="173" xr:uid="{00000000-0005-0000-0000-0000AA000000}"/>
    <cellStyle name="Normal 25 2" xfId="174" xr:uid="{00000000-0005-0000-0000-0000AB000000}"/>
    <cellStyle name="Normal 25 3" xfId="175" xr:uid="{00000000-0005-0000-0000-0000AC000000}"/>
    <cellStyle name="Normal 26" xfId="176" xr:uid="{00000000-0005-0000-0000-0000AD000000}"/>
    <cellStyle name="Normal 26 2" xfId="177" xr:uid="{00000000-0005-0000-0000-0000AE000000}"/>
    <cellStyle name="Normal 26 3" xfId="178" xr:uid="{00000000-0005-0000-0000-0000AF000000}"/>
    <cellStyle name="Normal 27" xfId="179" xr:uid="{00000000-0005-0000-0000-0000B0000000}"/>
    <cellStyle name="Normal 27 2" xfId="180" xr:uid="{00000000-0005-0000-0000-0000B1000000}"/>
    <cellStyle name="Normal 27 3" xfId="181" xr:uid="{00000000-0005-0000-0000-0000B2000000}"/>
    <cellStyle name="Normal 27 4" xfId="182" xr:uid="{00000000-0005-0000-0000-0000B3000000}"/>
    <cellStyle name="Normal 27 5" xfId="183" xr:uid="{00000000-0005-0000-0000-0000B4000000}"/>
    <cellStyle name="Normal 27 6" xfId="184" xr:uid="{00000000-0005-0000-0000-0000B5000000}"/>
    <cellStyle name="Normal 27 7" xfId="185" xr:uid="{00000000-0005-0000-0000-0000B6000000}"/>
    <cellStyle name="Normal 28" xfId="186" xr:uid="{00000000-0005-0000-0000-0000B7000000}"/>
    <cellStyle name="Normal 29" xfId="187" xr:uid="{00000000-0005-0000-0000-0000B8000000}"/>
    <cellStyle name="Normal 3" xfId="188" xr:uid="{00000000-0005-0000-0000-0000B9000000}"/>
    <cellStyle name="Normal 3 2" xfId="189" xr:uid="{00000000-0005-0000-0000-0000BA000000}"/>
    <cellStyle name="Normal 3 2 2" xfId="190" xr:uid="{00000000-0005-0000-0000-0000BB000000}"/>
    <cellStyle name="Normal 3 2 3" xfId="191" xr:uid="{00000000-0005-0000-0000-0000BC000000}"/>
    <cellStyle name="Normal 3 2 4" xfId="192" xr:uid="{00000000-0005-0000-0000-0000BD000000}"/>
    <cellStyle name="Normal 3 2 5" xfId="193" xr:uid="{00000000-0005-0000-0000-0000BE000000}"/>
    <cellStyle name="Normal 3 2 6" xfId="194" xr:uid="{00000000-0005-0000-0000-0000BF000000}"/>
    <cellStyle name="Normal 3 2 7" xfId="195" xr:uid="{00000000-0005-0000-0000-0000C0000000}"/>
    <cellStyle name="Normal 3 2 8" xfId="196" xr:uid="{00000000-0005-0000-0000-0000C1000000}"/>
    <cellStyle name="Normal 3 3" xfId="197" xr:uid="{00000000-0005-0000-0000-0000C2000000}"/>
    <cellStyle name="Normal 3 4" xfId="198" xr:uid="{00000000-0005-0000-0000-0000C3000000}"/>
    <cellStyle name="Normal 3 5" xfId="199" xr:uid="{00000000-0005-0000-0000-0000C4000000}"/>
    <cellStyle name="Normal 3 6" xfId="200" xr:uid="{00000000-0005-0000-0000-0000C5000000}"/>
    <cellStyle name="Normal 3 7" xfId="201" xr:uid="{00000000-0005-0000-0000-0000C6000000}"/>
    <cellStyle name="Normal 3 8" xfId="202" xr:uid="{00000000-0005-0000-0000-0000C7000000}"/>
    <cellStyle name="Normal 3 9" xfId="203" xr:uid="{00000000-0005-0000-0000-0000C8000000}"/>
    <cellStyle name="Normal 3_אלמנטרי" xfId="204" xr:uid="{00000000-0005-0000-0000-0000C9000000}"/>
    <cellStyle name="Normal 30" xfId="205" xr:uid="{00000000-0005-0000-0000-0000CA000000}"/>
    <cellStyle name="Normal 30 2" xfId="206" xr:uid="{00000000-0005-0000-0000-0000CB000000}"/>
    <cellStyle name="Normal 30 3" xfId="207" xr:uid="{00000000-0005-0000-0000-0000CC000000}"/>
    <cellStyle name="Normal 30 4" xfId="208" xr:uid="{00000000-0005-0000-0000-0000CD000000}"/>
    <cellStyle name="Normal 30 5" xfId="209" xr:uid="{00000000-0005-0000-0000-0000CE000000}"/>
    <cellStyle name="Normal 30 6" xfId="210" xr:uid="{00000000-0005-0000-0000-0000CF000000}"/>
    <cellStyle name="Normal 30 7" xfId="211" xr:uid="{00000000-0005-0000-0000-0000D0000000}"/>
    <cellStyle name="Normal 31" xfId="212" xr:uid="{00000000-0005-0000-0000-0000D1000000}"/>
    <cellStyle name="Normal 32" xfId="213" xr:uid="{00000000-0005-0000-0000-0000D2000000}"/>
    <cellStyle name="Normal 32 2" xfId="214" xr:uid="{00000000-0005-0000-0000-0000D3000000}"/>
    <cellStyle name="Normal 32 3" xfId="215" xr:uid="{00000000-0005-0000-0000-0000D4000000}"/>
    <cellStyle name="Normal 32 4" xfId="216" xr:uid="{00000000-0005-0000-0000-0000D5000000}"/>
    <cellStyle name="Normal 32 5" xfId="217" xr:uid="{00000000-0005-0000-0000-0000D6000000}"/>
    <cellStyle name="Normal 32 6" xfId="218" xr:uid="{00000000-0005-0000-0000-0000D7000000}"/>
    <cellStyle name="Normal 32 7" xfId="219" xr:uid="{00000000-0005-0000-0000-0000D8000000}"/>
    <cellStyle name="Normal 33" xfId="220" xr:uid="{00000000-0005-0000-0000-0000D9000000}"/>
    <cellStyle name="Normal 33 2" xfId="221" xr:uid="{00000000-0005-0000-0000-0000DA000000}"/>
    <cellStyle name="Normal 33 3" xfId="222" xr:uid="{00000000-0005-0000-0000-0000DB000000}"/>
    <cellStyle name="Normal 33 4" xfId="223" xr:uid="{00000000-0005-0000-0000-0000DC000000}"/>
    <cellStyle name="Normal 33 5" xfId="224" xr:uid="{00000000-0005-0000-0000-0000DD000000}"/>
    <cellStyle name="Normal 33 6" xfId="225" xr:uid="{00000000-0005-0000-0000-0000DE000000}"/>
    <cellStyle name="Normal 33 7" xfId="226" xr:uid="{00000000-0005-0000-0000-0000DF000000}"/>
    <cellStyle name="Normal 34" xfId="227" xr:uid="{00000000-0005-0000-0000-0000E0000000}"/>
    <cellStyle name="Normal 34 2" xfId="228" xr:uid="{00000000-0005-0000-0000-0000E1000000}"/>
    <cellStyle name="Normal 35" xfId="229" xr:uid="{00000000-0005-0000-0000-0000E2000000}"/>
    <cellStyle name="Normal 36" xfId="230" xr:uid="{00000000-0005-0000-0000-0000E3000000}"/>
    <cellStyle name="Normal 36 2" xfId="231" xr:uid="{00000000-0005-0000-0000-0000E4000000}"/>
    <cellStyle name="Normal 36 3" xfId="232" xr:uid="{00000000-0005-0000-0000-0000E5000000}"/>
    <cellStyle name="Normal 36 4" xfId="233" xr:uid="{00000000-0005-0000-0000-0000E6000000}"/>
    <cellStyle name="Normal 36 5" xfId="234" xr:uid="{00000000-0005-0000-0000-0000E7000000}"/>
    <cellStyle name="Normal 36 6" xfId="235" xr:uid="{00000000-0005-0000-0000-0000E8000000}"/>
    <cellStyle name="Normal 36 7" xfId="236" xr:uid="{00000000-0005-0000-0000-0000E9000000}"/>
    <cellStyle name="Normal 37" xfId="237" xr:uid="{00000000-0005-0000-0000-0000EA000000}"/>
    <cellStyle name="Normal 38" xfId="238" xr:uid="{00000000-0005-0000-0000-0000EB000000}"/>
    <cellStyle name="Normal 39" xfId="239" xr:uid="{00000000-0005-0000-0000-0000EC000000}"/>
    <cellStyle name="Normal 4" xfId="240" xr:uid="{00000000-0005-0000-0000-0000ED000000}"/>
    <cellStyle name="Normal 4 2" xfId="241" xr:uid="{00000000-0005-0000-0000-0000EE000000}"/>
    <cellStyle name="Normal 4 3" xfId="242" xr:uid="{00000000-0005-0000-0000-0000EF000000}"/>
    <cellStyle name="Normal 4 4" xfId="243" xr:uid="{00000000-0005-0000-0000-0000F0000000}"/>
    <cellStyle name="Normal 4 5" xfId="244" xr:uid="{00000000-0005-0000-0000-0000F1000000}"/>
    <cellStyle name="Normal 4 6" xfId="245" xr:uid="{00000000-0005-0000-0000-0000F2000000}"/>
    <cellStyle name="Normal 4 7" xfId="246" xr:uid="{00000000-0005-0000-0000-0000F3000000}"/>
    <cellStyle name="Normal 4 8" xfId="247" xr:uid="{00000000-0005-0000-0000-0000F4000000}"/>
    <cellStyle name="Normal 4_ירידות ערך שנזקפו" xfId="248" xr:uid="{00000000-0005-0000-0000-0000F5000000}"/>
    <cellStyle name="Normal 40" xfId="249" xr:uid="{00000000-0005-0000-0000-0000F6000000}"/>
    <cellStyle name="Normal 41" xfId="250" xr:uid="{00000000-0005-0000-0000-0000F7000000}"/>
    <cellStyle name="Normal 41 2" xfId="251" xr:uid="{00000000-0005-0000-0000-0000F8000000}"/>
    <cellStyle name="Normal 41 3" xfId="252" xr:uid="{00000000-0005-0000-0000-0000F9000000}"/>
    <cellStyle name="Normal 41 4" xfId="253" xr:uid="{00000000-0005-0000-0000-0000FA000000}"/>
    <cellStyle name="Normal 41 5" xfId="254" xr:uid="{00000000-0005-0000-0000-0000FB000000}"/>
    <cellStyle name="Normal 41 6" xfId="255" xr:uid="{00000000-0005-0000-0000-0000FC000000}"/>
    <cellStyle name="Normal 41 7" xfId="256" xr:uid="{00000000-0005-0000-0000-0000FD000000}"/>
    <cellStyle name="Normal 42" xfId="257" xr:uid="{00000000-0005-0000-0000-0000FE000000}"/>
    <cellStyle name="Normal 42 2" xfId="258" xr:uid="{00000000-0005-0000-0000-0000FF000000}"/>
    <cellStyle name="Normal 42 2 2" xfId="259" xr:uid="{00000000-0005-0000-0000-000000010000}"/>
    <cellStyle name="Normal 42 3" xfId="260" xr:uid="{00000000-0005-0000-0000-000001010000}"/>
    <cellStyle name="Normal 42 3 2" xfId="261" xr:uid="{00000000-0005-0000-0000-000002010000}"/>
    <cellStyle name="Normal 42 4" xfId="262" xr:uid="{00000000-0005-0000-0000-000003010000}"/>
    <cellStyle name="Normal 42 4 2" xfId="263" xr:uid="{00000000-0005-0000-0000-000004010000}"/>
    <cellStyle name="Normal 42 5" xfId="264" xr:uid="{00000000-0005-0000-0000-000005010000}"/>
    <cellStyle name="Normal 43" xfId="265" xr:uid="{00000000-0005-0000-0000-000006010000}"/>
    <cellStyle name="Normal 44" xfId="266" xr:uid="{00000000-0005-0000-0000-000007010000}"/>
    <cellStyle name="Normal 45" xfId="267" xr:uid="{00000000-0005-0000-0000-000008010000}"/>
    <cellStyle name="Normal 45 2" xfId="268" xr:uid="{00000000-0005-0000-0000-000009010000}"/>
    <cellStyle name="Normal 45 2 2" xfId="269" xr:uid="{00000000-0005-0000-0000-00000A010000}"/>
    <cellStyle name="Normal 45 3" xfId="270" xr:uid="{00000000-0005-0000-0000-00000B010000}"/>
    <cellStyle name="Normal 45 3 2" xfId="271" xr:uid="{00000000-0005-0000-0000-00000C010000}"/>
    <cellStyle name="Normal 45 4" xfId="272" xr:uid="{00000000-0005-0000-0000-00000D010000}"/>
    <cellStyle name="Normal 45 4 2" xfId="273" xr:uid="{00000000-0005-0000-0000-00000E010000}"/>
    <cellStyle name="Normal 45 5" xfId="274" xr:uid="{00000000-0005-0000-0000-00000F010000}"/>
    <cellStyle name="Normal 46" xfId="275" xr:uid="{00000000-0005-0000-0000-000010010000}"/>
    <cellStyle name="Normal 46 2" xfId="276" xr:uid="{00000000-0005-0000-0000-000011010000}"/>
    <cellStyle name="Normal 46 2 2" xfId="277" xr:uid="{00000000-0005-0000-0000-000012010000}"/>
    <cellStyle name="Normal 46 3" xfId="278" xr:uid="{00000000-0005-0000-0000-000013010000}"/>
    <cellStyle name="Normal 46 3 2" xfId="279" xr:uid="{00000000-0005-0000-0000-000014010000}"/>
    <cellStyle name="Normal 46 4" xfId="280" xr:uid="{00000000-0005-0000-0000-000015010000}"/>
    <cellStyle name="Normal 46 4 2" xfId="281" xr:uid="{00000000-0005-0000-0000-000016010000}"/>
    <cellStyle name="Normal 46 5" xfId="282" xr:uid="{00000000-0005-0000-0000-000017010000}"/>
    <cellStyle name="Normal 47" xfId="283" xr:uid="{00000000-0005-0000-0000-000018010000}"/>
    <cellStyle name="Normal 47 2" xfId="284" xr:uid="{00000000-0005-0000-0000-000019010000}"/>
    <cellStyle name="Normal 47 2 2" xfId="285" xr:uid="{00000000-0005-0000-0000-00001A010000}"/>
    <cellStyle name="Normal 47 3" xfId="286" xr:uid="{00000000-0005-0000-0000-00001B010000}"/>
    <cellStyle name="Normal 47 3 2" xfId="287" xr:uid="{00000000-0005-0000-0000-00001C010000}"/>
    <cellStyle name="Normal 47 4" xfId="288" xr:uid="{00000000-0005-0000-0000-00001D010000}"/>
    <cellStyle name="Normal 47 4 2" xfId="289" xr:uid="{00000000-0005-0000-0000-00001E010000}"/>
    <cellStyle name="Normal 47 5" xfId="290" xr:uid="{00000000-0005-0000-0000-00001F010000}"/>
    <cellStyle name="Normal 48" xfId="291" xr:uid="{00000000-0005-0000-0000-000020010000}"/>
    <cellStyle name="Normal 49" xfId="3" xr:uid="{00000000-0005-0000-0000-000021010000}"/>
    <cellStyle name="Normal 5" xfId="292" xr:uid="{00000000-0005-0000-0000-000022010000}"/>
    <cellStyle name="Normal 5 2" xfId="293" xr:uid="{00000000-0005-0000-0000-000023010000}"/>
    <cellStyle name="Normal 5 3" xfId="294" xr:uid="{00000000-0005-0000-0000-000024010000}"/>
    <cellStyle name="Normal 5 4" xfId="295" xr:uid="{00000000-0005-0000-0000-000025010000}"/>
    <cellStyle name="Normal 5 5" xfId="296" xr:uid="{00000000-0005-0000-0000-000026010000}"/>
    <cellStyle name="Normal 5 6" xfId="297" xr:uid="{00000000-0005-0000-0000-000027010000}"/>
    <cellStyle name="Normal 5 7" xfId="298" xr:uid="{00000000-0005-0000-0000-000028010000}"/>
    <cellStyle name="Normal 5 8" xfId="299" xr:uid="{00000000-0005-0000-0000-000029010000}"/>
    <cellStyle name="Normal 50" xfId="300" xr:uid="{00000000-0005-0000-0000-00002A010000}"/>
    <cellStyle name="Normal 6" xfId="301" xr:uid="{00000000-0005-0000-0000-00002B010000}"/>
    <cellStyle name="Normal 6 10" xfId="302" xr:uid="{00000000-0005-0000-0000-00002C010000}"/>
    <cellStyle name="Normal 6 11" xfId="303" xr:uid="{00000000-0005-0000-0000-00002D010000}"/>
    <cellStyle name="Normal 6 12" xfId="304" xr:uid="{00000000-0005-0000-0000-00002E010000}"/>
    <cellStyle name="Normal 6 13" xfId="305" xr:uid="{00000000-0005-0000-0000-00002F010000}"/>
    <cellStyle name="Normal 6 14" xfId="306" xr:uid="{00000000-0005-0000-0000-000030010000}"/>
    <cellStyle name="Normal 6 2" xfId="307" xr:uid="{00000000-0005-0000-0000-000031010000}"/>
    <cellStyle name="Normal 6 2 2" xfId="308" xr:uid="{00000000-0005-0000-0000-000032010000}"/>
    <cellStyle name="Normal 6 2 3" xfId="309" xr:uid="{00000000-0005-0000-0000-000033010000}"/>
    <cellStyle name="Normal 6 2 4" xfId="310" xr:uid="{00000000-0005-0000-0000-000034010000}"/>
    <cellStyle name="Normal 6 2 5" xfId="311" xr:uid="{00000000-0005-0000-0000-000035010000}"/>
    <cellStyle name="Normal 6 2 6" xfId="312" xr:uid="{00000000-0005-0000-0000-000036010000}"/>
    <cellStyle name="Normal 6 2 7" xfId="313" xr:uid="{00000000-0005-0000-0000-000037010000}"/>
    <cellStyle name="Normal 6 3" xfId="314" xr:uid="{00000000-0005-0000-0000-000038010000}"/>
    <cellStyle name="Normal 6 4" xfId="315" xr:uid="{00000000-0005-0000-0000-000039010000}"/>
    <cellStyle name="Normal 6 5" xfId="316" xr:uid="{00000000-0005-0000-0000-00003A010000}"/>
    <cellStyle name="Normal 6 6" xfId="317" xr:uid="{00000000-0005-0000-0000-00003B010000}"/>
    <cellStyle name="Normal 6 7" xfId="318" xr:uid="{00000000-0005-0000-0000-00003C010000}"/>
    <cellStyle name="Normal 6 8" xfId="319" xr:uid="{00000000-0005-0000-0000-00003D010000}"/>
    <cellStyle name="Normal 6 9" xfId="320" xr:uid="{00000000-0005-0000-0000-00003E010000}"/>
    <cellStyle name="Normal 6_Data" xfId="321" xr:uid="{00000000-0005-0000-0000-00003F010000}"/>
    <cellStyle name="Normal 60" xfId="322" xr:uid="{00000000-0005-0000-0000-000040010000}"/>
    <cellStyle name="Normal 64" xfId="323" xr:uid="{00000000-0005-0000-0000-000041010000}"/>
    <cellStyle name="Normal 64 2" xfId="324" xr:uid="{00000000-0005-0000-0000-000042010000}"/>
    <cellStyle name="Normal 64 2 2" xfId="325" xr:uid="{00000000-0005-0000-0000-000043010000}"/>
    <cellStyle name="Normal 64 3" xfId="326" xr:uid="{00000000-0005-0000-0000-000044010000}"/>
    <cellStyle name="Normal 64 3 2" xfId="327" xr:uid="{00000000-0005-0000-0000-000045010000}"/>
    <cellStyle name="Normal 64 4" xfId="328" xr:uid="{00000000-0005-0000-0000-000046010000}"/>
    <cellStyle name="Normal 64 4 2" xfId="329" xr:uid="{00000000-0005-0000-0000-000047010000}"/>
    <cellStyle name="Normal 64 5" xfId="330" xr:uid="{00000000-0005-0000-0000-000048010000}"/>
    <cellStyle name="Normal 65" xfId="331" xr:uid="{00000000-0005-0000-0000-000049010000}"/>
    <cellStyle name="Normal 65 2" xfId="332" xr:uid="{00000000-0005-0000-0000-00004A010000}"/>
    <cellStyle name="Normal 65 2 2" xfId="333" xr:uid="{00000000-0005-0000-0000-00004B010000}"/>
    <cellStyle name="Normal 65 3" xfId="334" xr:uid="{00000000-0005-0000-0000-00004C010000}"/>
    <cellStyle name="Normal 65 3 2" xfId="335" xr:uid="{00000000-0005-0000-0000-00004D010000}"/>
    <cellStyle name="Normal 65 4" xfId="336" xr:uid="{00000000-0005-0000-0000-00004E010000}"/>
    <cellStyle name="Normal 65 4 2" xfId="337" xr:uid="{00000000-0005-0000-0000-00004F010000}"/>
    <cellStyle name="Normal 65 5" xfId="338" xr:uid="{00000000-0005-0000-0000-000050010000}"/>
    <cellStyle name="Normal 7" xfId="339" xr:uid="{00000000-0005-0000-0000-000051010000}"/>
    <cellStyle name="Normal 7 10" xfId="340" xr:uid="{00000000-0005-0000-0000-000052010000}"/>
    <cellStyle name="Normal 7 11" xfId="341" xr:uid="{00000000-0005-0000-0000-000053010000}"/>
    <cellStyle name="Normal 7 12" xfId="342" xr:uid="{00000000-0005-0000-0000-000054010000}"/>
    <cellStyle name="Normal 7 13" xfId="343" xr:uid="{00000000-0005-0000-0000-000055010000}"/>
    <cellStyle name="Normal 7 14" xfId="344" xr:uid="{00000000-0005-0000-0000-000056010000}"/>
    <cellStyle name="Normal 7 2" xfId="345" xr:uid="{00000000-0005-0000-0000-000057010000}"/>
    <cellStyle name="Normal 7 2 2" xfId="346" xr:uid="{00000000-0005-0000-0000-000058010000}"/>
    <cellStyle name="Normal 7 2 3" xfId="347" xr:uid="{00000000-0005-0000-0000-000059010000}"/>
    <cellStyle name="Normal 7 2 4" xfId="348" xr:uid="{00000000-0005-0000-0000-00005A010000}"/>
    <cellStyle name="Normal 7 2 5" xfId="349" xr:uid="{00000000-0005-0000-0000-00005B010000}"/>
    <cellStyle name="Normal 7 2 6" xfId="350" xr:uid="{00000000-0005-0000-0000-00005C010000}"/>
    <cellStyle name="Normal 7 2 7" xfId="351" xr:uid="{00000000-0005-0000-0000-00005D010000}"/>
    <cellStyle name="Normal 7 3" xfId="352" xr:uid="{00000000-0005-0000-0000-00005E010000}"/>
    <cellStyle name="Normal 7 4" xfId="353" xr:uid="{00000000-0005-0000-0000-00005F010000}"/>
    <cellStyle name="Normal 7 5" xfId="354" xr:uid="{00000000-0005-0000-0000-000060010000}"/>
    <cellStyle name="Normal 7 6" xfId="355" xr:uid="{00000000-0005-0000-0000-000061010000}"/>
    <cellStyle name="Normal 7 7" xfId="356" xr:uid="{00000000-0005-0000-0000-000062010000}"/>
    <cellStyle name="Normal 7 8" xfId="357" xr:uid="{00000000-0005-0000-0000-000063010000}"/>
    <cellStyle name="Normal 7 9" xfId="358" xr:uid="{00000000-0005-0000-0000-000064010000}"/>
    <cellStyle name="Normal 7_Data" xfId="359" xr:uid="{00000000-0005-0000-0000-000065010000}"/>
    <cellStyle name="Normal 71" xfId="360" xr:uid="{00000000-0005-0000-0000-000066010000}"/>
    <cellStyle name="Normal 71 2" xfId="361" xr:uid="{00000000-0005-0000-0000-000067010000}"/>
    <cellStyle name="Normal 71 2 2" xfId="362" xr:uid="{00000000-0005-0000-0000-000068010000}"/>
    <cellStyle name="Normal 71 3" xfId="363" xr:uid="{00000000-0005-0000-0000-000069010000}"/>
    <cellStyle name="Normal 71 3 2" xfId="364" xr:uid="{00000000-0005-0000-0000-00006A010000}"/>
    <cellStyle name="Normal 71 4" xfId="365" xr:uid="{00000000-0005-0000-0000-00006B010000}"/>
    <cellStyle name="Normal 71 4 2" xfId="366" xr:uid="{00000000-0005-0000-0000-00006C010000}"/>
    <cellStyle name="Normal 71 5" xfId="367" xr:uid="{00000000-0005-0000-0000-00006D010000}"/>
    <cellStyle name="Normal 72" xfId="368" xr:uid="{00000000-0005-0000-0000-00006E010000}"/>
    <cellStyle name="Normal 72 2" xfId="369" xr:uid="{00000000-0005-0000-0000-00006F010000}"/>
    <cellStyle name="Normal 72 2 2" xfId="370" xr:uid="{00000000-0005-0000-0000-000070010000}"/>
    <cellStyle name="Normal 72 3" xfId="371" xr:uid="{00000000-0005-0000-0000-000071010000}"/>
    <cellStyle name="Normal 72 3 2" xfId="372" xr:uid="{00000000-0005-0000-0000-000072010000}"/>
    <cellStyle name="Normal 72 4" xfId="373" xr:uid="{00000000-0005-0000-0000-000073010000}"/>
    <cellStyle name="Normal 72 4 2" xfId="374" xr:uid="{00000000-0005-0000-0000-000074010000}"/>
    <cellStyle name="Normal 72 5" xfId="375" xr:uid="{00000000-0005-0000-0000-000075010000}"/>
    <cellStyle name="Normal 73" xfId="376" xr:uid="{00000000-0005-0000-0000-000076010000}"/>
    <cellStyle name="Normal 74" xfId="377" xr:uid="{00000000-0005-0000-0000-000077010000}"/>
    <cellStyle name="Normal 76" xfId="378" xr:uid="{00000000-0005-0000-0000-000078010000}"/>
    <cellStyle name="Normal 77" xfId="379" xr:uid="{00000000-0005-0000-0000-000079010000}"/>
    <cellStyle name="Normal 79" xfId="380" xr:uid="{00000000-0005-0000-0000-00007A010000}"/>
    <cellStyle name="Normal 8" xfId="381" xr:uid="{00000000-0005-0000-0000-00007B010000}"/>
    <cellStyle name="Normal 8 2" xfId="382" xr:uid="{00000000-0005-0000-0000-00007C010000}"/>
    <cellStyle name="Normal 8 3" xfId="383" xr:uid="{00000000-0005-0000-0000-00007D010000}"/>
    <cellStyle name="Normal 8 4" xfId="384" xr:uid="{00000000-0005-0000-0000-00007E010000}"/>
    <cellStyle name="Normal 8 5" xfId="385" xr:uid="{00000000-0005-0000-0000-00007F010000}"/>
    <cellStyle name="Normal 8 6" xfId="386" xr:uid="{00000000-0005-0000-0000-000080010000}"/>
    <cellStyle name="Normal 8 7" xfId="387" xr:uid="{00000000-0005-0000-0000-000081010000}"/>
    <cellStyle name="Normal 8 8" xfId="388" xr:uid="{00000000-0005-0000-0000-000082010000}"/>
    <cellStyle name="Normal 8_ירידות ערך שנזקפו" xfId="389" xr:uid="{00000000-0005-0000-0000-000083010000}"/>
    <cellStyle name="Normal 80" xfId="390" xr:uid="{00000000-0005-0000-0000-000084010000}"/>
    <cellStyle name="Normal 80 2" xfId="391" xr:uid="{00000000-0005-0000-0000-000085010000}"/>
    <cellStyle name="Normal 80 2 2" xfId="392" xr:uid="{00000000-0005-0000-0000-000086010000}"/>
    <cellStyle name="Normal 80 3" xfId="393" xr:uid="{00000000-0005-0000-0000-000087010000}"/>
    <cellStyle name="Normal 80 3 2" xfId="394" xr:uid="{00000000-0005-0000-0000-000088010000}"/>
    <cellStyle name="Normal 80 4" xfId="395" xr:uid="{00000000-0005-0000-0000-000089010000}"/>
    <cellStyle name="Normal 80 4 2" xfId="396" xr:uid="{00000000-0005-0000-0000-00008A010000}"/>
    <cellStyle name="Normal 80 5" xfId="397" xr:uid="{00000000-0005-0000-0000-00008B010000}"/>
    <cellStyle name="Normal 81" xfId="398" xr:uid="{00000000-0005-0000-0000-00008C010000}"/>
    <cellStyle name="Normal 81 2" xfId="399" xr:uid="{00000000-0005-0000-0000-00008D010000}"/>
    <cellStyle name="Normal 81 2 2" xfId="400" xr:uid="{00000000-0005-0000-0000-00008E010000}"/>
    <cellStyle name="Normal 81 3" xfId="401" xr:uid="{00000000-0005-0000-0000-00008F010000}"/>
    <cellStyle name="Normal 81 3 2" xfId="402" xr:uid="{00000000-0005-0000-0000-000090010000}"/>
    <cellStyle name="Normal 81 4" xfId="403" xr:uid="{00000000-0005-0000-0000-000091010000}"/>
    <cellStyle name="Normal 81 4 2" xfId="404" xr:uid="{00000000-0005-0000-0000-000092010000}"/>
    <cellStyle name="Normal 81 5" xfId="405" xr:uid="{00000000-0005-0000-0000-000093010000}"/>
    <cellStyle name="Normal 82" xfId="406" xr:uid="{00000000-0005-0000-0000-000094010000}"/>
    <cellStyle name="Normal 82 2" xfId="407" xr:uid="{00000000-0005-0000-0000-000095010000}"/>
    <cellStyle name="Normal 82 2 2" xfId="408" xr:uid="{00000000-0005-0000-0000-000096010000}"/>
    <cellStyle name="Normal 82 3" xfId="409" xr:uid="{00000000-0005-0000-0000-000097010000}"/>
    <cellStyle name="Normal 82 3 2" xfId="410" xr:uid="{00000000-0005-0000-0000-000098010000}"/>
    <cellStyle name="Normal 82 4" xfId="411" xr:uid="{00000000-0005-0000-0000-000099010000}"/>
    <cellStyle name="Normal 82 4 2" xfId="412" xr:uid="{00000000-0005-0000-0000-00009A010000}"/>
    <cellStyle name="Normal 82 5" xfId="413" xr:uid="{00000000-0005-0000-0000-00009B010000}"/>
    <cellStyle name="Normal 9" xfId="414" xr:uid="{00000000-0005-0000-0000-00009C010000}"/>
    <cellStyle name="Normal 9 2" xfId="415" xr:uid="{00000000-0005-0000-0000-00009D010000}"/>
    <cellStyle name="Normal 9 3" xfId="416" xr:uid="{00000000-0005-0000-0000-00009E010000}"/>
    <cellStyle name="Normal 9 4" xfId="417" xr:uid="{00000000-0005-0000-0000-00009F010000}"/>
    <cellStyle name="Normal 9 5" xfId="418" xr:uid="{00000000-0005-0000-0000-0000A0010000}"/>
    <cellStyle name="Normal 9 6" xfId="419" xr:uid="{00000000-0005-0000-0000-0000A1010000}"/>
    <cellStyle name="Normal 9 7" xfId="420" xr:uid="{00000000-0005-0000-0000-0000A2010000}"/>
    <cellStyle name="Normal 9 8" xfId="421" xr:uid="{00000000-0005-0000-0000-0000A3010000}"/>
    <cellStyle name="Normal 9_ירידות ערך שנזקפו" xfId="422" xr:uid="{00000000-0005-0000-0000-0000A4010000}"/>
    <cellStyle name="Normal_תרומה לרווח 3.10" xfId="2" xr:uid="{00000000-0005-0000-0000-0000A5010000}"/>
    <cellStyle name="Percent 2" xfId="4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8"/>
  <sheetViews>
    <sheetView showGridLines="0" rightToLeft="1" tabSelected="1" zoomScale="85" zoomScaleNormal="85" workbookViewId="0">
      <selection activeCell="I1" sqref="I1"/>
    </sheetView>
  </sheetViews>
  <sheetFormatPr defaultColWidth="9.140625" defaultRowHeight="15" x14ac:dyDescent="0.25"/>
  <cols>
    <col min="1" max="1" width="2" style="1" customWidth="1"/>
    <col min="2" max="2" width="23.28515625" style="1" customWidth="1"/>
    <col min="3" max="9" width="10" style="1" customWidth="1"/>
    <col min="10" max="10" width="9.28515625" style="1" customWidth="1"/>
    <col min="11" max="26" width="10" style="1" customWidth="1"/>
    <col min="27" max="27" width="9.140625" style="1"/>
    <col min="28" max="28" width="9.85546875" style="1" bestFit="1" customWidth="1"/>
    <col min="29" max="29" width="9.140625" style="1"/>
    <col min="30" max="30" width="18.140625" style="1" bestFit="1" customWidth="1"/>
    <col min="31" max="16384" width="9.140625" style="1"/>
  </cols>
  <sheetData>
    <row r="1" spans="1:26" ht="18.75" x14ac:dyDescent="0.3">
      <c r="B1" s="57" t="s">
        <v>34</v>
      </c>
    </row>
    <row r="2" spans="1:26" ht="18.75" x14ac:dyDescent="0.3">
      <c r="B2" s="58" t="s">
        <v>33</v>
      </c>
    </row>
    <row r="3" spans="1:26" ht="18.75" x14ac:dyDescent="0.3">
      <c r="B3" s="57" t="s">
        <v>35</v>
      </c>
      <c r="C3" s="68" t="s">
        <v>36</v>
      </c>
      <c r="D3" s="69"/>
      <c r="E3" s="69"/>
      <c r="F3" s="69"/>
      <c r="G3" s="69"/>
      <c r="H3" s="70"/>
    </row>
    <row r="4" spans="1:26" x14ac:dyDescent="0.25">
      <c r="A4" s="31"/>
      <c r="B4" s="25"/>
      <c r="C4" s="55"/>
      <c r="D4" s="31"/>
      <c r="E4" s="31"/>
      <c r="F4" s="31"/>
      <c r="G4" s="31"/>
      <c r="H4" s="31"/>
    </row>
    <row r="5" spans="1:26" x14ac:dyDescent="0.25">
      <c r="A5" s="31"/>
      <c r="B5" s="31"/>
    </row>
    <row r="6" spans="1:26" ht="18.75" x14ac:dyDescent="0.3">
      <c r="A6" s="31"/>
      <c r="B6" s="53" t="s">
        <v>30</v>
      </c>
      <c r="C6" s="65" t="s">
        <v>25</v>
      </c>
      <c r="D6" s="66"/>
      <c r="E6" s="66"/>
      <c r="F6" s="66"/>
      <c r="G6" s="66"/>
      <c r="H6" s="67"/>
      <c r="I6" s="65" t="s">
        <v>29</v>
      </c>
      <c r="J6" s="66"/>
      <c r="K6" s="66"/>
      <c r="L6" s="66"/>
      <c r="M6" s="66"/>
      <c r="N6" s="67"/>
      <c r="O6" s="65" t="s">
        <v>28</v>
      </c>
      <c r="P6" s="66"/>
      <c r="Q6" s="66"/>
      <c r="R6" s="66"/>
      <c r="S6" s="66"/>
      <c r="T6" s="67"/>
      <c r="U6" s="65" t="s">
        <v>27</v>
      </c>
      <c r="V6" s="66"/>
      <c r="W6" s="66"/>
      <c r="X6" s="66"/>
      <c r="Y6" s="66"/>
      <c r="Z6" s="67"/>
    </row>
    <row r="7" spans="1:26" ht="51.6" customHeight="1" x14ac:dyDescent="0.3">
      <c r="A7" s="31"/>
      <c r="B7" s="52">
        <v>2026</v>
      </c>
      <c r="C7" s="64" t="s">
        <v>21</v>
      </c>
      <c r="D7" s="62"/>
      <c r="E7" s="62" t="s">
        <v>20</v>
      </c>
      <c r="F7" s="62"/>
      <c r="G7" s="62" t="s">
        <v>19</v>
      </c>
      <c r="H7" s="63"/>
      <c r="I7" s="64" t="s">
        <v>21</v>
      </c>
      <c r="J7" s="62"/>
      <c r="K7" s="62" t="s">
        <v>20</v>
      </c>
      <c r="L7" s="62"/>
      <c r="M7" s="62" t="s">
        <v>19</v>
      </c>
      <c r="N7" s="63"/>
      <c r="O7" s="64" t="s">
        <v>21</v>
      </c>
      <c r="P7" s="62"/>
      <c r="Q7" s="62" t="s">
        <v>20</v>
      </c>
      <c r="R7" s="62"/>
      <c r="S7" s="62" t="s">
        <v>19</v>
      </c>
      <c r="T7" s="63"/>
      <c r="U7" s="64" t="s">
        <v>21</v>
      </c>
      <c r="V7" s="62"/>
      <c r="W7" s="62" t="s">
        <v>20</v>
      </c>
      <c r="X7" s="62"/>
      <c r="Y7" s="62" t="s">
        <v>19</v>
      </c>
      <c r="Z7" s="63"/>
    </row>
    <row r="8" spans="1:26" ht="21" customHeight="1" x14ac:dyDescent="0.25">
      <c r="A8" s="31"/>
      <c r="B8" s="31"/>
      <c r="C8" s="51" t="s">
        <v>18</v>
      </c>
      <c r="D8" s="50" t="s">
        <v>17</v>
      </c>
      <c r="E8" s="50" t="s">
        <v>18</v>
      </c>
      <c r="F8" s="50" t="s">
        <v>17</v>
      </c>
      <c r="G8" s="50" t="s">
        <v>18</v>
      </c>
      <c r="H8" s="49" t="s">
        <v>17</v>
      </c>
      <c r="I8" s="51" t="s">
        <v>18</v>
      </c>
      <c r="J8" s="50" t="s">
        <v>17</v>
      </c>
      <c r="K8" s="50" t="s">
        <v>18</v>
      </c>
      <c r="L8" s="50" t="s">
        <v>17</v>
      </c>
      <c r="M8" s="50" t="s">
        <v>18</v>
      </c>
      <c r="N8" s="49" t="s">
        <v>17</v>
      </c>
      <c r="O8" s="51" t="s">
        <v>18</v>
      </c>
      <c r="P8" s="50" t="s">
        <v>17</v>
      </c>
      <c r="Q8" s="50" t="s">
        <v>18</v>
      </c>
      <c r="R8" s="50" t="s">
        <v>17</v>
      </c>
      <c r="S8" s="50" t="s">
        <v>18</v>
      </c>
      <c r="T8" s="49" t="s">
        <v>17</v>
      </c>
      <c r="U8" s="51" t="s">
        <v>18</v>
      </c>
      <c r="V8" s="50" t="s">
        <v>17</v>
      </c>
      <c r="W8" s="50" t="s">
        <v>18</v>
      </c>
      <c r="X8" s="50" t="s">
        <v>17</v>
      </c>
      <c r="Y8" s="50" t="s">
        <v>18</v>
      </c>
      <c r="Z8" s="49" t="s">
        <v>17</v>
      </c>
    </row>
    <row r="9" spans="1:26" x14ac:dyDescent="0.25">
      <c r="A9" s="54"/>
      <c r="B9" s="48" t="s">
        <v>16</v>
      </c>
      <c r="C9" s="21">
        <f>IF((C34)=0,"",(C34))</f>
        <v>376</v>
      </c>
      <c r="D9" s="47">
        <f>IF(C9&lt;&gt;"",C9/C$21,"")</f>
        <v>0.86836027713625863</v>
      </c>
      <c r="E9" s="21"/>
      <c r="F9" s="47"/>
      <c r="G9" s="21">
        <f>IF(G34="","",G34)</f>
        <v>26162.534659999998</v>
      </c>
      <c r="H9" s="46">
        <f>IF(G9&lt;&gt;"",G9/G$21,"")</f>
        <v>0.30999633213316685</v>
      </c>
      <c r="I9" s="18">
        <f>IF((I34-C34)=0,"",(I34-C34))</f>
        <v>248</v>
      </c>
      <c r="J9" s="45">
        <f>IF(I9&lt;&gt;"",I9/I$21,"")</f>
        <v>0.15626969124133586</v>
      </c>
      <c r="K9" s="18"/>
      <c r="L9" s="45"/>
      <c r="M9" s="18">
        <f>IF(M34="","",M34)</f>
        <v>43130</v>
      </c>
      <c r="N9" s="44">
        <f>IF(M9&lt;&gt;"",M9/M$21,"")</f>
        <v>0.37534393591335641</v>
      </c>
      <c r="O9" s="21"/>
      <c r="P9" s="47"/>
      <c r="Q9" s="21"/>
      <c r="R9" s="47"/>
      <c r="S9" s="21" t="str">
        <f>IF(S34="","",S34)</f>
        <v/>
      </c>
      <c r="T9" s="46" t="str">
        <f>IF(S9&lt;&gt;"",S9/S$21,"")</f>
        <v/>
      </c>
      <c r="U9" s="18" t="str">
        <f>IF((U34-O34)=0,"",(U34-O34))</f>
        <v/>
      </c>
      <c r="V9" s="45" t="str">
        <f>IF(U9&lt;&gt;"",U9/U$21,"")</f>
        <v/>
      </c>
      <c r="W9" s="18"/>
      <c r="X9" s="45"/>
      <c r="Y9" s="18" t="str">
        <f>IF(Y34="","",Y34)</f>
        <v/>
      </c>
      <c r="Z9" s="44" t="str">
        <f>IF(Y9&lt;&gt;"",Y9/Y$21,"")</f>
        <v/>
      </c>
    </row>
    <row r="10" spans="1:26" x14ac:dyDescent="0.25">
      <c r="A10" s="54"/>
      <c r="B10" s="43" t="s">
        <v>15</v>
      </c>
      <c r="C10" s="14">
        <f t="shared" ref="C10:C20" si="0">IF((C35)=0,"",(C35))</f>
        <v>-2</v>
      </c>
      <c r="D10" s="42">
        <f t="shared" ref="D10:D20" si="1">IF(C10&lt;&gt;"",C10/C$21,"")</f>
        <v>-4.6189376443418013E-3</v>
      </c>
      <c r="E10" s="14"/>
      <c r="F10" s="42"/>
      <c r="G10" s="14">
        <f t="shared" ref="G10:G20" si="2">IF(G35="","",G35)</f>
        <v>15411.785</v>
      </c>
      <c r="H10" s="41">
        <f t="shared" ref="H10:H20" si="3">IF(G10&lt;&gt;"",G10/G$21,"")</f>
        <v>0.18261215450693488</v>
      </c>
      <c r="I10" s="11">
        <f t="shared" ref="I10:I20" si="4">IF((I35-C35)=0,"",(I35-C35))</f>
        <v>562</v>
      </c>
      <c r="J10" s="40">
        <f t="shared" ref="J10:J20" si="5">IF(I10&lt;&gt;"",I10/I$21,"")</f>
        <v>0.35412728418399497</v>
      </c>
      <c r="K10" s="11"/>
      <c r="L10" s="40"/>
      <c r="M10" s="11">
        <f t="shared" ref="M10:M20" si="6">IF(M35="","",M35)</f>
        <v>26164.359999999997</v>
      </c>
      <c r="N10" s="39">
        <f t="shared" ref="N10:N20" si="7">IF(M10&lt;&gt;"",M10/M$21,"")</f>
        <v>0.22769844338172929</v>
      </c>
      <c r="O10" s="14"/>
      <c r="P10" s="42"/>
      <c r="Q10" s="14"/>
      <c r="R10" s="42"/>
      <c r="S10" s="14" t="str">
        <f t="shared" ref="S10:S20" si="8">IF(S35="","",S35)</f>
        <v/>
      </c>
      <c r="T10" s="41" t="str">
        <f t="shared" ref="T10:T20" si="9">IF(S10&lt;&gt;"",S10/S$21,"")</f>
        <v/>
      </c>
      <c r="U10" s="11" t="str">
        <f t="shared" ref="U10:U20" si="10">IF((U35-O35)=0,"",(U35-O35))</f>
        <v/>
      </c>
      <c r="V10" s="40" t="str">
        <f t="shared" ref="V10:V20" si="11">IF(U10&lt;&gt;"",U10/U$21,"")</f>
        <v/>
      </c>
      <c r="W10" s="11"/>
      <c r="X10" s="40"/>
      <c r="Y10" s="11" t="str">
        <f t="shared" ref="Y10:Y20" si="12">IF(Y35="","",Y35)</f>
        <v/>
      </c>
      <c r="Z10" s="39" t="str">
        <f t="shared" ref="Z10:Z20" si="13">IF(Y10&lt;&gt;"",Y10/Y$21,"")</f>
        <v/>
      </c>
    </row>
    <row r="11" spans="1:26" x14ac:dyDescent="0.25">
      <c r="A11" s="54"/>
      <c r="B11" s="43" t="s">
        <v>14</v>
      </c>
      <c r="C11" s="14" t="str">
        <f t="shared" si="0"/>
        <v/>
      </c>
      <c r="D11" s="42" t="str">
        <f t="shared" si="1"/>
        <v/>
      </c>
      <c r="E11" s="14"/>
      <c r="F11" s="42"/>
      <c r="G11" s="14" t="str">
        <f t="shared" si="2"/>
        <v/>
      </c>
      <c r="H11" s="41" t="str">
        <f t="shared" si="3"/>
        <v/>
      </c>
      <c r="I11" s="11" t="str">
        <f t="shared" si="4"/>
        <v/>
      </c>
      <c r="J11" s="40" t="str">
        <f t="shared" si="5"/>
        <v/>
      </c>
      <c r="K11" s="11"/>
      <c r="L11" s="40"/>
      <c r="M11" s="11" t="str">
        <f t="shared" si="6"/>
        <v/>
      </c>
      <c r="N11" s="39" t="str">
        <f t="shared" si="7"/>
        <v/>
      </c>
      <c r="O11" s="14"/>
      <c r="P11" s="42"/>
      <c r="Q11" s="14"/>
      <c r="R11" s="42"/>
      <c r="S11" s="14" t="str">
        <f t="shared" si="8"/>
        <v/>
      </c>
      <c r="T11" s="41" t="str">
        <f t="shared" si="9"/>
        <v/>
      </c>
      <c r="U11" s="11" t="str">
        <f t="shared" si="10"/>
        <v/>
      </c>
      <c r="V11" s="40" t="str">
        <f t="shared" si="11"/>
        <v/>
      </c>
      <c r="W11" s="11"/>
      <c r="X11" s="40"/>
      <c r="Y11" s="11" t="str">
        <f t="shared" si="12"/>
        <v/>
      </c>
      <c r="Z11" s="39" t="str">
        <f t="shared" si="13"/>
        <v/>
      </c>
    </row>
    <row r="12" spans="1:26" x14ac:dyDescent="0.25">
      <c r="A12" s="54"/>
      <c r="B12" s="43" t="s">
        <v>13</v>
      </c>
      <c r="C12" s="14">
        <f t="shared" si="0"/>
        <v>-85</v>
      </c>
      <c r="D12" s="42">
        <f t="shared" si="1"/>
        <v>-0.19630484988452657</v>
      </c>
      <c r="E12" s="14"/>
      <c r="F12" s="42"/>
      <c r="G12" s="14">
        <f t="shared" si="2"/>
        <v>8234.4980339859994</v>
      </c>
      <c r="H12" s="41">
        <f t="shared" si="3"/>
        <v>9.7569452679835786E-2</v>
      </c>
      <c r="I12" s="11">
        <f t="shared" si="4"/>
        <v>247</v>
      </c>
      <c r="J12" s="40">
        <f t="shared" si="5"/>
        <v>0.15563957151858854</v>
      </c>
      <c r="K12" s="11"/>
      <c r="L12" s="40"/>
      <c r="M12" s="11">
        <f t="shared" si="6"/>
        <v>8243.4522000659999</v>
      </c>
      <c r="N12" s="39">
        <f t="shared" si="7"/>
        <v>7.1739619621757234E-2</v>
      </c>
      <c r="O12" s="14"/>
      <c r="P12" s="42"/>
      <c r="Q12" s="14"/>
      <c r="R12" s="42"/>
      <c r="S12" s="14" t="str">
        <f t="shared" si="8"/>
        <v/>
      </c>
      <c r="T12" s="41" t="str">
        <f t="shared" si="9"/>
        <v/>
      </c>
      <c r="U12" s="11" t="str">
        <f t="shared" si="10"/>
        <v/>
      </c>
      <c r="V12" s="40" t="str">
        <f t="shared" si="11"/>
        <v/>
      </c>
      <c r="W12" s="11"/>
      <c r="X12" s="40"/>
      <c r="Y12" s="11" t="str">
        <f t="shared" si="12"/>
        <v/>
      </c>
      <c r="Z12" s="39" t="str">
        <f t="shared" si="13"/>
        <v/>
      </c>
    </row>
    <row r="13" spans="1:26" x14ac:dyDescent="0.25">
      <c r="A13" s="54"/>
      <c r="B13" s="43" t="s">
        <v>12</v>
      </c>
      <c r="C13" s="14" t="str">
        <f t="shared" si="0"/>
        <v/>
      </c>
      <c r="D13" s="42" t="str">
        <f t="shared" si="1"/>
        <v/>
      </c>
      <c r="E13" s="14"/>
      <c r="F13" s="42"/>
      <c r="G13" s="14" t="str">
        <f t="shared" si="2"/>
        <v/>
      </c>
      <c r="H13" s="41" t="str">
        <f t="shared" si="3"/>
        <v/>
      </c>
      <c r="I13" s="11" t="str">
        <f t="shared" si="4"/>
        <v/>
      </c>
      <c r="J13" s="40" t="str">
        <f t="shared" si="5"/>
        <v/>
      </c>
      <c r="K13" s="11"/>
      <c r="L13" s="40"/>
      <c r="M13" s="11" t="str">
        <f t="shared" si="6"/>
        <v/>
      </c>
      <c r="N13" s="39" t="str">
        <f t="shared" si="7"/>
        <v/>
      </c>
      <c r="O13" s="14"/>
      <c r="P13" s="42"/>
      <c r="Q13" s="14"/>
      <c r="R13" s="42"/>
      <c r="S13" s="14" t="str">
        <f t="shared" si="8"/>
        <v/>
      </c>
      <c r="T13" s="41" t="str">
        <f t="shared" si="9"/>
        <v/>
      </c>
      <c r="U13" s="11" t="str">
        <f t="shared" si="10"/>
        <v/>
      </c>
      <c r="V13" s="40" t="str">
        <f t="shared" si="11"/>
        <v/>
      </c>
      <c r="W13" s="11"/>
      <c r="X13" s="40"/>
      <c r="Y13" s="11" t="str">
        <f t="shared" si="12"/>
        <v/>
      </c>
      <c r="Z13" s="39" t="str">
        <f t="shared" si="13"/>
        <v/>
      </c>
    </row>
    <row r="14" spans="1:26" x14ac:dyDescent="0.25">
      <c r="A14" s="54"/>
      <c r="B14" s="43" t="s">
        <v>11</v>
      </c>
      <c r="C14" s="14" t="str">
        <f t="shared" si="0"/>
        <v/>
      </c>
      <c r="D14" s="42" t="str">
        <f t="shared" si="1"/>
        <v/>
      </c>
      <c r="E14" s="14"/>
      <c r="F14" s="42"/>
      <c r="G14" s="14" t="str">
        <f t="shared" si="2"/>
        <v/>
      </c>
      <c r="H14" s="41" t="str">
        <f t="shared" si="3"/>
        <v/>
      </c>
      <c r="I14" s="11" t="str">
        <f t="shared" si="4"/>
        <v/>
      </c>
      <c r="J14" s="40" t="str">
        <f t="shared" si="5"/>
        <v/>
      </c>
      <c r="K14" s="11"/>
      <c r="L14" s="40"/>
      <c r="M14" s="11" t="str">
        <f t="shared" si="6"/>
        <v/>
      </c>
      <c r="N14" s="39" t="str">
        <f t="shared" si="7"/>
        <v/>
      </c>
      <c r="O14" s="14"/>
      <c r="P14" s="42"/>
      <c r="Q14" s="14"/>
      <c r="R14" s="42"/>
      <c r="S14" s="14" t="str">
        <f t="shared" si="8"/>
        <v/>
      </c>
      <c r="T14" s="41" t="str">
        <f t="shared" si="9"/>
        <v/>
      </c>
      <c r="U14" s="11" t="str">
        <f t="shared" si="10"/>
        <v/>
      </c>
      <c r="V14" s="40" t="str">
        <f t="shared" si="11"/>
        <v/>
      </c>
      <c r="W14" s="11"/>
      <c r="X14" s="40"/>
      <c r="Y14" s="11" t="str">
        <f t="shared" si="12"/>
        <v/>
      </c>
      <c r="Z14" s="39" t="str">
        <f t="shared" si="13"/>
        <v/>
      </c>
    </row>
    <row r="15" spans="1:26" x14ac:dyDescent="0.25">
      <c r="A15" s="54"/>
      <c r="B15" s="61" t="s">
        <v>39</v>
      </c>
      <c r="C15" s="14">
        <f t="shared" si="0"/>
        <v>-131</v>
      </c>
      <c r="D15" s="42">
        <f t="shared" si="1"/>
        <v>-0.302540415704388</v>
      </c>
      <c r="E15" s="14"/>
      <c r="F15" s="42"/>
      <c r="G15" s="14">
        <f t="shared" si="2"/>
        <v>5860.280345000001</v>
      </c>
      <c r="H15" s="41">
        <f t="shared" si="3"/>
        <v>6.9437668629240154E-2</v>
      </c>
      <c r="I15" s="11">
        <f t="shared" si="4"/>
        <v>236</v>
      </c>
      <c r="J15" s="40">
        <f t="shared" si="5"/>
        <v>0.148708254568368</v>
      </c>
      <c r="K15" s="11"/>
      <c r="L15" s="40"/>
      <c r="M15" s="11">
        <f t="shared" si="6"/>
        <v>6080.1318833999994</v>
      </c>
      <c r="N15" s="39">
        <f t="shared" si="7"/>
        <v>5.2913068212094697E-2</v>
      </c>
      <c r="O15" s="14"/>
      <c r="P15" s="42"/>
      <c r="Q15" s="14"/>
      <c r="R15" s="42"/>
      <c r="S15" s="14" t="str">
        <f t="shared" si="8"/>
        <v/>
      </c>
      <c r="T15" s="41" t="str">
        <f t="shared" si="9"/>
        <v/>
      </c>
      <c r="U15" s="11" t="str">
        <f t="shared" si="10"/>
        <v/>
      </c>
      <c r="V15" s="40" t="str">
        <f t="shared" si="11"/>
        <v/>
      </c>
      <c r="W15" s="11"/>
      <c r="X15" s="40"/>
      <c r="Y15" s="11" t="str">
        <f t="shared" si="12"/>
        <v/>
      </c>
      <c r="Z15" s="39" t="str">
        <f t="shared" si="13"/>
        <v/>
      </c>
    </row>
    <row r="16" spans="1:26" x14ac:dyDescent="0.25">
      <c r="A16" s="54"/>
      <c r="B16" s="43" t="s">
        <v>9</v>
      </c>
      <c r="C16" s="14" t="str">
        <f t="shared" si="0"/>
        <v/>
      </c>
      <c r="D16" s="42" t="str">
        <f t="shared" si="1"/>
        <v/>
      </c>
      <c r="E16" s="14"/>
      <c r="F16" s="42"/>
      <c r="G16" s="14" t="str">
        <f t="shared" si="2"/>
        <v/>
      </c>
      <c r="H16" s="41" t="str">
        <f t="shared" si="3"/>
        <v/>
      </c>
      <c r="I16" s="11" t="str">
        <f t="shared" si="4"/>
        <v/>
      </c>
      <c r="J16" s="40" t="str">
        <f t="shared" si="5"/>
        <v/>
      </c>
      <c r="K16" s="11"/>
      <c r="L16" s="40"/>
      <c r="M16" s="11" t="str">
        <f t="shared" si="6"/>
        <v/>
      </c>
      <c r="N16" s="39" t="str">
        <f t="shared" si="7"/>
        <v/>
      </c>
      <c r="O16" s="14"/>
      <c r="P16" s="42"/>
      <c r="Q16" s="14"/>
      <c r="R16" s="42"/>
      <c r="S16" s="14" t="str">
        <f t="shared" si="8"/>
        <v/>
      </c>
      <c r="T16" s="41" t="str">
        <f t="shared" si="9"/>
        <v/>
      </c>
      <c r="U16" s="11" t="str">
        <f t="shared" si="10"/>
        <v/>
      </c>
      <c r="V16" s="40" t="str">
        <f t="shared" si="11"/>
        <v/>
      </c>
      <c r="W16" s="11"/>
      <c r="X16" s="40"/>
      <c r="Y16" s="11" t="str">
        <f t="shared" si="12"/>
        <v/>
      </c>
      <c r="Z16" s="39" t="str">
        <f t="shared" si="13"/>
        <v/>
      </c>
    </row>
    <row r="17" spans="1:26" x14ac:dyDescent="0.25">
      <c r="A17" s="54"/>
      <c r="B17" s="43" t="s">
        <v>8</v>
      </c>
      <c r="C17" s="14">
        <f t="shared" si="0"/>
        <v>47</v>
      </c>
      <c r="D17" s="42">
        <f t="shared" si="1"/>
        <v>0.10854503464203233</v>
      </c>
      <c r="E17" s="14"/>
      <c r="F17" s="42"/>
      <c r="G17" s="14">
        <f t="shared" si="2"/>
        <v>6381</v>
      </c>
      <c r="H17" s="41">
        <f t="shared" si="3"/>
        <v>7.5607605342843248E-2</v>
      </c>
      <c r="I17" s="11">
        <f t="shared" si="4"/>
        <v>26</v>
      </c>
      <c r="J17" s="40">
        <f t="shared" si="5"/>
        <v>1.6383112791430371E-2</v>
      </c>
      <c r="K17" s="11"/>
      <c r="L17" s="40"/>
      <c r="M17" s="11">
        <f t="shared" si="6"/>
        <v>4277</v>
      </c>
      <c r="N17" s="39">
        <f t="shared" si="7"/>
        <v>3.7221099325328667E-2</v>
      </c>
      <c r="O17" s="14"/>
      <c r="P17" s="42"/>
      <c r="Q17" s="14"/>
      <c r="R17" s="42"/>
      <c r="S17" s="14" t="str">
        <f t="shared" si="8"/>
        <v/>
      </c>
      <c r="T17" s="41" t="str">
        <f t="shared" si="9"/>
        <v/>
      </c>
      <c r="U17" s="11" t="str">
        <f t="shared" si="10"/>
        <v/>
      </c>
      <c r="V17" s="40" t="str">
        <f t="shared" si="11"/>
        <v/>
      </c>
      <c r="W17" s="11"/>
      <c r="X17" s="40"/>
      <c r="Y17" s="11" t="str">
        <f t="shared" si="12"/>
        <v/>
      </c>
      <c r="Z17" s="39" t="str">
        <f t="shared" si="13"/>
        <v/>
      </c>
    </row>
    <row r="18" spans="1:26" x14ac:dyDescent="0.25">
      <c r="A18" s="54"/>
      <c r="B18" s="43" t="s">
        <v>7</v>
      </c>
      <c r="C18" s="14">
        <f t="shared" si="0"/>
        <v>228</v>
      </c>
      <c r="D18" s="42">
        <f t="shared" si="1"/>
        <v>0.52655889145496537</v>
      </c>
      <c r="E18" s="14"/>
      <c r="F18" s="42"/>
      <c r="G18" s="14">
        <f t="shared" si="2"/>
        <v>22346.173620000001</v>
      </c>
      <c r="H18" s="41">
        <f t="shared" si="3"/>
        <v>0.26477678670797916</v>
      </c>
      <c r="I18" s="11">
        <f t="shared" si="4"/>
        <v>268</v>
      </c>
      <c r="J18" s="40">
        <f t="shared" si="5"/>
        <v>0.16887208569628229</v>
      </c>
      <c r="K18" s="11"/>
      <c r="L18" s="40"/>
      <c r="M18" s="11">
        <f t="shared" si="6"/>
        <v>27013</v>
      </c>
      <c r="N18" s="39">
        <f t="shared" si="7"/>
        <v>0.23508383354573376</v>
      </c>
      <c r="O18" s="14"/>
      <c r="P18" s="42"/>
      <c r="Q18" s="14"/>
      <c r="R18" s="42"/>
      <c r="S18" s="14" t="str">
        <f t="shared" si="8"/>
        <v/>
      </c>
      <c r="T18" s="41" t="str">
        <f t="shared" si="9"/>
        <v/>
      </c>
      <c r="U18" s="11" t="str">
        <f t="shared" si="10"/>
        <v/>
      </c>
      <c r="V18" s="40" t="str">
        <f t="shared" si="11"/>
        <v/>
      </c>
      <c r="W18" s="11"/>
      <c r="X18" s="40"/>
      <c r="Y18" s="11" t="str">
        <f t="shared" si="12"/>
        <v/>
      </c>
      <c r="Z18" s="39" t="str">
        <f t="shared" si="13"/>
        <v/>
      </c>
    </row>
    <row r="19" spans="1:26" x14ac:dyDescent="0.25">
      <c r="A19" s="54"/>
      <c r="B19" s="43" t="s">
        <v>6</v>
      </c>
      <c r="C19" s="14" t="str">
        <f t="shared" si="0"/>
        <v/>
      </c>
      <c r="D19" s="42" t="str">
        <f t="shared" si="1"/>
        <v/>
      </c>
      <c r="E19" s="14"/>
      <c r="F19" s="42"/>
      <c r="G19" s="14" t="str">
        <f t="shared" si="2"/>
        <v/>
      </c>
      <c r="H19" s="12" t="str">
        <f t="shared" si="3"/>
        <v/>
      </c>
      <c r="I19" s="11" t="str">
        <f t="shared" si="4"/>
        <v/>
      </c>
      <c r="J19" s="40" t="str">
        <f t="shared" si="5"/>
        <v/>
      </c>
      <c r="K19" s="11"/>
      <c r="L19" s="40"/>
      <c r="M19" s="11" t="str">
        <f t="shared" si="6"/>
        <v/>
      </c>
      <c r="N19" s="9" t="str">
        <f t="shared" si="7"/>
        <v/>
      </c>
      <c r="O19" s="14"/>
      <c r="P19" s="42"/>
      <c r="Q19" s="14"/>
      <c r="R19" s="42"/>
      <c r="S19" s="14" t="str">
        <f t="shared" si="8"/>
        <v/>
      </c>
      <c r="T19" s="12" t="str">
        <f t="shared" si="9"/>
        <v/>
      </c>
      <c r="U19" s="11" t="str">
        <f t="shared" si="10"/>
        <v/>
      </c>
      <c r="V19" s="40" t="str">
        <f t="shared" si="11"/>
        <v/>
      </c>
      <c r="W19" s="11"/>
      <c r="X19" s="40"/>
      <c r="Y19" s="11" t="str">
        <f t="shared" si="12"/>
        <v/>
      </c>
      <c r="Z19" s="9" t="str">
        <f t="shared" si="13"/>
        <v/>
      </c>
    </row>
    <row r="20" spans="1:26" x14ac:dyDescent="0.25">
      <c r="A20" s="54"/>
      <c r="B20" s="43" t="s">
        <v>5</v>
      </c>
      <c r="C20" s="14" t="str">
        <f t="shared" si="0"/>
        <v/>
      </c>
      <c r="D20" s="42" t="str">
        <f t="shared" si="1"/>
        <v/>
      </c>
      <c r="E20" s="14"/>
      <c r="F20" s="42"/>
      <c r="G20" s="14" t="str">
        <f t="shared" si="2"/>
        <v/>
      </c>
      <c r="H20" s="41" t="str">
        <f t="shared" si="3"/>
        <v/>
      </c>
      <c r="I20" s="11" t="str">
        <f t="shared" si="4"/>
        <v/>
      </c>
      <c r="J20" s="40" t="str">
        <f t="shared" si="5"/>
        <v/>
      </c>
      <c r="K20" s="11"/>
      <c r="L20" s="40"/>
      <c r="M20" s="11" t="str">
        <f t="shared" si="6"/>
        <v/>
      </c>
      <c r="N20" s="39" t="str">
        <f t="shared" si="7"/>
        <v/>
      </c>
      <c r="O20" s="14"/>
      <c r="P20" s="42"/>
      <c r="Q20" s="14"/>
      <c r="R20" s="42"/>
      <c r="S20" s="14" t="str">
        <f t="shared" si="8"/>
        <v/>
      </c>
      <c r="T20" s="41" t="str">
        <f t="shared" si="9"/>
        <v/>
      </c>
      <c r="U20" s="11" t="str">
        <f t="shared" si="10"/>
        <v/>
      </c>
      <c r="V20" s="40" t="str">
        <f t="shared" si="11"/>
        <v/>
      </c>
      <c r="W20" s="11"/>
      <c r="X20" s="40"/>
      <c r="Y20" s="11" t="str">
        <f t="shared" si="12"/>
        <v/>
      </c>
      <c r="Z20" s="39" t="str">
        <f t="shared" si="13"/>
        <v/>
      </c>
    </row>
    <row r="21" spans="1:26" x14ac:dyDescent="0.25">
      <c r="A21" s="54"/>
      <c r="B21" s="38" t="s">
        <v>0</v>
      </c>
      <c r="C21" s="36">
        <f t="shared" ref="C21:P21" si="14">SUM(C9:C20)</f>
        <v>433</v>
      </c>
      <c r="D21" s="37">
        <f t="shared" si="14"/>
        <v>0.99999999999999989</v>
      </c>
      <c r="E21" s="36"/>
      <c r="F21" s="37"/>
      <c r="G21" s="36">
        <f t="shared" si="14"/>
        <v>84396.271658985992</v>
      </c>
      <c r="H21" s="35">
        <f t="shared" si="14"/>
        <v>1</v>
      </c>
      <c r="I21" s="33">
        <f t="shared" ref="I21:J21" si="15">SUM(I9:I20)</f>
        <v>1587</v>
      </c>
      <c r="J21" s="34">
        <f t="shared" si="15"/>
        <v>1</v>
      </c>
      <c r="K21" s="33"/>
      <c r="L21" s="34"/>
      <c r="M21" s="33">
        <f>SUM(M9:M20)</f>
        <v>114907.94408346599</v>
      </c>
      <c r="N21" s="32">
        <f t="shared" ref="N21" si="16">SUM(N9:N20)</f>
        <v>1</v>
      </c>
      <c r="O21" s="36">
        <f t="shared" si="14"/>
        <v>0</v>
      </c>
      <c r="P21" s="37">
        <f t="shared" si="14"/>
        <v>0</v>
      </c>
      <c r="Q21" s="36"/>
      <c r="R21" s="37"/>
      <c r="S21" s="36">
        <f>SUM(S9:S20)</f>
        <v>0</v>
      </c>
      <c r="T21" s="35">
        <f t="shared" ref="T21:V21" si="17">SUM(T9:T20)</f>
        <v>0</v>
      </c>
      <c r="U21" s="33">
        <f t="shared" si="17"/>
        <v>0</v>
      </c>
      <c r="V21" s="34">
        <f t="shared" si="17"/>
        <v>0</v>
      </c>
      <c r="W21" s="33"/>
      <c r="X21" s="34"/>
      <c r="Y21" s="33">
        <f>SUM(Y9:Y20)</f>
        <v>0</v>
      </c>
      <c r="Z21" s="32">
        <f t="shared" ref="Z21" si="18">SUM(Z9:Z20)</f>
        <v>0</v>
      </c>
    </row>
    <row r="22" spans="1:26" x14ac:dyDescent="0.25">
      <c r="A22" s="31"/>
      <c r="B22" s="31"/>
      <c r="C22" s="30"/>
      <c r="D22" s="29"/>
      <c r="E22" s="30"/>
      <c r="F22" s="29"/>
      <c r="G22" s="30"/>
      <c r="H22" s="29"/>
      <c r="I22" s="30"/>
      <c r="J22" s="29"/>
      <c r="K22" s="30"/>
      <c r="L22" s="29"/>
      <c r="M22" s="30"/>
      <c r="N22" s="29"/>
      <c r="O22" s="30"/>
      <c r="P22" s="29"/>
      <c r="Q22" s="30"/>
      <c r="R22" s="29"/>
      <c r="S22" s="30"/>
      <c r="T22" s="29"/>
      <c r="U22" s="30"/>
      <c r="V22" s="29"/>
      <c r="W22" s="30"/>
      <c r="X22" s="29"/>
      <c r="Y22" s="30"/>
      <c r="Z22" s="29"/>
    </row>
    <row r="23" spans="1:26" x14ac:dyDescent="0.25">
      <c r="A23" s="31"/>
      <c r="B23" s="22" t="s">
        <v>4</v>
      </c>
      <c r="C23" s="21">
        <f>C21-C24</f>
        <v>471</v>
      </c>
      <c r="D23" s="19">
        <f t="shared" ref="D23" si="19">IFERROR(IF(C23&lt;&gt;"",C23/C$25,""),"")</f>
        <v>1.0877598152424943</v>
      </c>
      <c r="E23" s="21"/>
      <c r="F23" s="19"/>
      <c r="G23" s="20">
        <f>G21-G24</f>
        <v>83842.301658985991</v>
      </c>
      <c r="H23" s="19">
        <f t="shared" ref="H23" si="20">IFERROR(IF(G23&lt;&gt;"",G23/G$25,""),"")</f>
        <v>0.99343608444886777</v>
      </c>
      <c r="I23" s="18">
        <f>I21-I24</f>
        <v>1470</v>
      </c>
      <c r="J23" s="16">
        <f>IFERROR(IF(I23&lt;&gt;"",I23/I$25,""),"")</f>
        <v>0.92627599243856329</v>
      </c>
      <c r="K23" s="18"/>
      <c r="L23" s="16"/>
      <c r="M23" s="17">
        <f>M21-M24</f>
        <v>114004.40240470569</v>
      </c>
      <c r="N23" s="16">
        <f t="shared" ref="N23:N24" si="21">IFERROR(IF(M23&lt;&gt;"",M23/M$25,""),"")</f>
        <v>0.99213682147072446</v>
      </c>
      <c r="O23" s="21"/>
      <c r="P23" s="19" t="str">
        <f>IFERROR(IF(O23&lt;&gt;"",O23/O$25,""),"")</f>
        <v/>
      </c>
      <c r="Q23" s="21"/>
      <c r="R23" s="19"/>
      <c r="S23" s="20"/>
      <c r="T23" s="19" t="str">
        <f t="shared" ref="T23" si="22">IFERROR(IF(S23&lt;&gt;"",S23/S$25,""),"")</f>
        <v/>
      </c>
      <c r="U23" s="18"/>
      <c r="V23" s="16" t="str">
        <f>IFERROR(IF(U23&lt;&gt;"",U23/U$25,""),"")</f>
        <v/>
      </c>
      <c r="W23" s="18"/>
      <c r="X23" s="16"/>
      <c r="Y23" s="17"/>
      <c r="Z23" s="16" t="str">
        <f t="shared" ref="Z23:Z24" si="23">IFERROR(IF(Y23&lt;&gt;"",Y23/Y$25,""),"")</f>
        <v/>
      </c>
    </row>
    <row r="24" spans="1:26" x14ac:dyDescent="0.25">
      <c r="A24" s="31"/>
      <c r="B24" s="15" t="s">
        <v>3</v>
      </c>
      <c r="C24" s="14">
        <f t="shared" ref="C24" si="24">IF((C49)=0,"",(C49))</f>
        <v>-38</v>
      </c>
      <c r="D24" s="12">
        <f t="shared" ref="D24" si="25">IFERROR(IF(C24&lt;&gt;"",C24/C$25,""),"")</f>
        <v>-8.7759815242494224E-2</v>
      </c>
      <c r="E24" s="14"/>
      <c r="F24" s="12"/>
      <c r="G24" s="13">
        <f t="shared" ref="G24" si="26">IF((G49)=0,"",(G49))</f>
        <v>553.97</v>
      </c>
      <c r="H24" s="12">
        <f t="shared" ref="H24" si="27">IFERROR(IF(G24&lt;&gt;"",G24/G$25,""),"")</f>
        <v>6.5639155511322484E-3</v>
      </c>
      <c r="I24" s="11">
        <f>IF((I49)=0,"",(I49-C49))</f>
        <v>117</v>
      </c>
      <c r="J24" s="9">
        <f t="shared" ref="J24" si="28">IFERROR(IF(I24&lt;&gt;"",I24/I$25,""),"")</f>
        <v>7.3724007561436669E-2</v>
      </c>
      <c r="K24" s="11"/>
      <c r="L24" s="9"/>
      <c r="M24" s="10">
        <f t="shared" ref="M24" si="29">IF((M49)=0,"",(M49))</f>
        <v>903.54167876030453</v>
      </c>
      <c r="N24" s="9">
        <f t="shared" si="21"/>
        <v>7.8631785292755437E-3</v>
      </c>
      <c r="O24" s="14"/>
      <c r="P24" s="12" t="str">
        <f>IFERROR(IF(O24&lt;&gt;"",O24/O$25,""),"")</f>
        <v/>
      </c>
      <c r="Q24" s="14"/>
      <c r="R24" s="12"/>
      <c r="S24" s="13"/>
      <c r="T24" s="12" t="str">
        <f t="shared" ref="T24" si="30">IFERROR(IF(S24&lt;&gt;"",S24/S$25,""),"")</f>
        <v/>
      </c>
      <c r="U24" s="11"/>
      <c r="V24" s="9" t="str">
        <f>IFERROR(IF(U24&lt;&gt;"",U24/U$25,""),"")</f>
        <v/>
      </c>
      <c r="W24" s="11"/>
      <c r="X24" s="9"/>
      <c r="Y24" s="10"/>
      <c r="Z24" s="9" t="str">
        <f t="shared" si="23"/>
        <v/>
      </c>
    </row>
    <row r="25" spans="1:26" x14ac:dyDescent="0.25">
      <c r="A25" s="31"/>
      <c r="B25" s="8" t="s">
        <v>0</v>
      </c>
      <c r="C25" s="7">
        <f t="shared" ref="C25" si="31">SUM(C23:C24)</f>
        <v>433</v>
      </c>
      <c r="D25" s="5">
        <f t="shared" ref="D25" si="32">SUM(D23:D24)</f>
        <v>1</v>
      </c>
      <c r="E25" s="7"/>
      <c r="F25" s="5"/>
      <c r="G25" s="6">
        <f t="shared" ref="G25" si="33">SUM(G23:G24)</f>
        <v>84396.271658985992</v>
      </c>
      <c r="H25" s="5">
        <f t="shared" ref="H25" si="34">SUM(H23:H24)</f>
        <v>1</v>
      </c>
      <c r="I25" s="4">
        <f>SUM(I23:I24)</f>
        <v>1587</v>
      </c>
      <c r="J25" s="2">
        <f t="shared" ref="J25" si="35">SUM(J23:J24)</f>
        <v>1</v>
      </c>
      <c r="K25" s="4"/>
      <c r="L25" s="2"/>
      <c r="M25" s="3">
        <f t="shared" ref="M25:N25" si="36">SUM(M23:M24)</f>
        <v>114907.94408346599</v>
      </c>
      <c r="N25" s="2">
        <f t="shared" si="36"/>
        <v>1</v>
      </c>
      <c r="O25" s="7">
        <f>SUM(O23:O24)</f>
        <v>0</v>
      </c>
      <c r="P25" s="5">
        <f t="shared" ref="P25" si="37">SUM(P23:P24)</f>
        <v>0</v>
      </c>
      <c r="Q25" s="7"/>
      <c r="R25" s="5"/>
      <c r="S25" s="6">
        <f t="shared" ref="S25" si="38">SUM(S23:S24)</f>
        <v>0</v>
      </c>
      <c r="T25" s="5">
        <f t="shared" ref="T25" si="39">SUM(T23:T24)</f>
        <v>0</v>
      </c>
      <c r="U25" s="4">
        <f>SUM(U23:U24)</f>
        <v>0</v>
      </c>
      <c r="V25" s="2">
        <f t="shared" ref="V25" si="40">SUM(V23:V24)</f>
        <v>0</v>
      </c>
      <c r="W25" s="4"/>
      <c r="X25" s="2"/>
      <c r="Y25" s="3">
        <f t="shared" ref="Y25:Z25" si="41">SUM(Y23:Y24)</f>
        <v>0</v>
      </c>
      <c r="Z25" s="2">
        <f t="shared" si="41"/>
        <v>0</v>
      </c>
    </row>
    <row r="26" spans="1:26" x14ac:dyDescent="0.25">
      <c r="A26" s="31"/>
      <c r="B26" s="25"/>
      <c r="C26" s="24"/>
      <c r="D26" s="23"/>
      <c r="E26" s="24"/>
      <c r="F26" s="23"/>
      <c r="G26" s="24"/>
      <c r="H26" s="23"/>
      <c r="I26" s="24"/>
      <c r="J26" s="23"/>
      <c r="K26" s="24"/>
      <c r="L26" s="23"/>
      <c r="M26" s="24"/>
      <c r="N26" s="23"/>
      <c r="O26" s="24"/>
      <c r="P26" s="23"/>
      <c r="Q26" s="24"/>
      <c r="R26" s="23"/>
      <c r="S26" s="24"/>
      <c r="T26" s="23"/>
      <c r="U26" s="24"/>
      <c r="V26" s="23"/>
      <c r="W26" s="24"/>
      <c r="X26" s="23"/>
      <c r="Y26" s="24"/>
      <c r="Z26" s="23"/>
    </row>
    <row r="27" spans="1:26" x14ac:dyDescent="0.25">
      <c r="A27" s="31"/>
      <c r="B27" s="22" t="s">
        <v>2</v>
      </c>
      <c r="C27" s="21">
        <f>C21-C28</f>
        <v>386</v>
      </c>
      <c r="D27" s="19">
        <f t="shared" ref="D27" si="42">IFERROR(IF(C27&lt;&gt;"",C27/C$29,""),"")</f>
        <v>0.89145496535796764</v>
      </c>
      <c r="E27" s="21"/>
      <c r="F27" s="19"/>
      <c r="G27" s="20">
        <f>G21-G28</f>
        <v>55669.098038985991</v>
      </c>
      <c r="H27" s="19">
        <f t="shared" ref="H27" si="43">IFERROR(IF(G27&lt;&gt;"",G27/G$29,""),"")</f>
        <v>0.65961560794917762</v>
      </c>
      <c r="I27" s="18">
        <f>I21-I28</f>
        <v>1065</v>
      </c>
      <c r="J27" s="16">
        <f>IFERROR(IF(I27&lt;&gt;"",I27/I$29,""),"")</f>
        <v>0.67107750472589789</v>
      </c>
      <c r="K27" s="18"/>
      <c r="L27" s="16"/>
      <c r="M27" s="17">
        <f>M21-M28</f>
        <v>83617.944083465991</v>
      </c>
      <c r="N27" s="16">
        <f t="shared" ref="N27:N28" si="44">IFERROR(IF(M27&lt;&gt;"",M27/M$29,""),"")</f>
        <v>0.72769506712893761</v>
      </c>
      <c r="O27" s="21"/>
      <c r="P27" s="19" t="str">
        <f>IFERROR(IF(O27&lt;&gt;"",O27/O$29,""),"")</f>
        <v/>
      </c>
      <c r="Q27" s="21"/>
      <c r="R27" s="19"/>
      <c r="S27" s="20"/>
      <c r="T27" s="19" t="str">
        <f t="shared" ref="T27" si="45">IFERROR(IF(S27&lt;&gt;"",S27/S$29,""),"")</f>
        <v/>
      </c>
      <c r="U27" s="18"/>
      <c r="V27" s="16" t="str">
        <f>IFERROR(IF(U27&lt;&gt;"",U27/U$29,""),"")</f>
        <v/>
      </c>
      <c r="W27" s="18"/>
      <c r="X27" s="16"/>
      <c r="Y27" s="17"/>
      <c r="Z27" s="16" t="str">
        <f t="shared" ref="Z27:Z28" si="46">IFERROR(IF(Y27&lt;&gt;"",Y27/Y$29,""),"")</f>
        <v/>
      </c>
    </row>
    <row r="28" spans="1:26" x14ac:dyDescent="0.25">
      <c r="A28" s="31"/>
      <c r="B28" s="15" t="s">
        <v>1</v>
      </c>
      <c r="C28" s="14">
        <f t="shared" ref="C28" si="47">C17</f>
        <v>47</v>
      </c>
      <c r="D28" s="12">
        <f t="shared" ref="D28" si="48">IFERROR(IF(C28&lt;&gt;"",C28/C$29,""),"")</f>
        <v>0.10854503464203233</v>
      </c>
      <c r="E28" s="14"/>
      <c r="F28" s="12"/>
      <c r="G28" s="13">
        <f>+G17+G18</f>
        <v>28727.173620000001</v>
      </c>
      <c r="H28" s="12">
        <f t="shared" ref="H28" si="49">IFERROR(IF(G28&lt;&gt;"",G28/G$29,""),"")</f>
        <v>0.34038439205082244</v>
      </c>
      <c r="I28" s="11">
        <f>I53-C53</f>
        <v>522</v>
      </c>
      <c r="J28" s="9">
        <f>IFERROR(IF(I28&lt;&gt;"",I28/I$29,""),"")</f>
        <v>0.32892249527410206</v>
      </c>
      <c r="K28" s="11"/>
      <c r="L28" s="9"/>
      <c r="M28" s="10">
        <f>+M17+M18</f>
        <v>31290</v>
      </c>
      <c r="N28" s="9">
        <f t="shared" si="44"/>
        <v>0.27230493287106239</v>
      </c>
      <c r="O28" s="14"/>
      <c r="P28" s="12" t="str">
        <f>IFERROR(IF(O28&lt;&gt;"",O28/O$29,""),"")</f>
        <v/>
      </c>
      <c r="Q28" s="14"/>
      <c r="R28" s="12"/>
      <c r="S28" s="13" t="str">
        <f t="shared" ref="S28" si="50">S17</f>
        <v/>
      </c>
      <c r="T28" s="12" t="str">
        <f t="shared" ref="T28" si="51">IFERROR(IF(S28&lt;&gt;"",S28/S$29,""),"")</f>
        <v/>
      </c>
      <c r="U28" s="11" t="str">
        <f>U17</f>
        <v/>
      </c>
      <c r="V28" s="9" t="str">
        <f>IFERROR(IF(U28&lt;&gt;"",U28/U$29,""),"")</f>
        <v/>
      </c>
      <c r="W28" s="11"/>
      <c r="X28" s="9"/>
      <c r="Y28" s="10" t="str">
        <f t="shared" ref="Y28" si="52">Y17</f>
        <v/>
      </c>
      <c r="Z28" s="9" t="str">
        <f t="shared" si="46"/>
        <v/>
      </c>
    </row>
    <row r="29" spans="1:26" x14ac:dyDescent="0.25">
      <c r="A29" s="31"/>
      <c r="B29" s="8" t="s">
        <v>0</v>
      </c>
      <c r="C29" s="7">
        <f t="shared" ref="C29" si="53">SUM(C27:C28)</f>
        <v>433</v>
      </c>
      <c r="D29" s="5">
        <f t="shared" ref="D29" si="54">SUM(D27:D28)</f>
        <v>1</v>
      </c>
      <c r="E29" s="7"/>
      <c r="F29" s="5"/>
      <c r="G29" s="6">
        <f t="shared" ref="G29" si="55">SUM(G27:G28)</f>
        <v>84396.271658985992</v>
      </c>
      <c r="H29" s="5">
        <f t="shared" ref="H29" si="56">SUM(H27:H28)</f>
        <v>1</v>
      </c>
      <c r="I29" s="4">
        <f>SUM(I27:I28)</f>
        <v>1587</v>
      </c>
      <c r="J29" s="2">
        <f t="shared" ref="J29" si="57">SUM(J27:J28)</f>
        <v>1</v>
      </c>
      <c r="K29" s="4"/>
      <c r="L29" s="2"/>
      <c r="M29" s="3">
        <f t="shared" ref="M29:N29" si="58">SUM(M27:M28)</f>
        <v>114907.94408346599</v>
      </c>
      <c r="N29" s="2">
        <f t="shared" si="58"/>
        <v>1</v>
      </c>
      <c r="O29" s="7">
        <f>SUM(O27:O28)</f>
        <v>0</v>
      </c>
      <c r="P29" s="5">
        <f t="shared" ref="P29" si="59">SUM(P27:P28)</f>
        <v>0</v>
      </c>
      <c r="Q29" s="7"/>
      <c r="R29" s="5"/>
      <c r="S29" s="6">
        <f t="shared" ref="S29" si="60">SUM(S27:S28)</f>
        <v>0</v>
      </c>
      <c r="T29" s="5">
        <f t="shared" ref="T29" si="61">SUM(T27:T28)</f>
        <v>0</v>
      </c>
      <c r="U29" s="4">
        <f>SUM(U27:U28)</f>
        <v>0</v>
      </c>
      <c r="V29" s="2">
        <f t="shared" ref="V29" si="62">SUM(V27:V28)</f>
        <v>0</v>
      </c>
      <c r="W29" s="4"/>
      <c r="X29" s="2"/>
      <c r="Y29" s="3">
        <f t="shared" ref="Y29:Z29" si="63">SUM(Y27:Y28)</f>
        <v>0</v>
      </c>
      <c r="Z29" s="2">
        <f t="shared" si="63"/>
        <v>0</v>
      </c>
    </row>
    <row r="31" spans="1:26" ht="18.75" x14ac:dyDescent="0.3">
      <c r="B31" s="53" t="s">
        <v>37</v>
      </c>
      <c r="C31" s="65" t="str">
        <f>'נוסטרו חיים'!C31:H31</f>
        <v>רבעון 1</v>
      </c>
      <c r="D31" s="66"/>
      <c r="E31" s="66"/>
      <c r="F31" s="66"/>
      <c r="G31" s="66"/>
      <c r="H31" s="67"/>
      <c r="I31" s="65" t="str">
        <f>'נוסטרו חיים'!I31:N31</f>
        <v>רבעון 1+2</v>
      </c>
      <c r="J31" s="66"/>
      <c r="K31" s="66"/>
      <c r="L31" s="66"/>
      <c r="M31" s="66"/>
      <c r="N31" s="67"/>
      <c r="O31" s="65" t="str">
        <f>'נוסטרו חיים'!O31:T31</f>
        <v>רבעון 1+2+3</v>
      </c>
      <c r="P31" s="66"/>
      <c r="Q31" s="66"/>
      <c r="R31" s="66"/>
      <c r="S31" s="66"/>
      <c r="T31" s="67"/>
      <c r="U31" s="65" t="str">
        <f>'נוסטרו חיים'!U31:Z31</f>
        <v>רבעון 1+2+3+4</v>
      </c>
      <c r="V31" s="66"/>
      <c r="W31" s="66"/>
      <c r="X31" s="66"/>
      <c r="Y31" s="66"/>
      <c r="Z31" s="67"/>
    </row>
    <row r="32" spans="1:26" ht="51.6" customHeight="1" x14ac:dyDescent="0.3">
      <c r="B32" s="52">
        <v>2026</v>
      </c>
      <c r="C32" s="64" t="s">
        <v>21</v>
      </c>
      <c r="D32" s="62"/>
      <c r="E32" s="62" t="s">
        <v>20</v>
      </c>
      <c r="F32" s="62"/>
      <c r="G32" s="62" t="s">
        <v>19</v>
      </c>
      <c r="H32" s="63"/>
      <c r="I32" s="64" t="s">
        <v>21</v>
      </c>
      <c r="J32" s="62"/>
      <c r="K32" s="62" t="s">
        <v>20</v>
      </c>
      <c r="L32" s="62"/>
      <c r="M32" s="62" t="s">
        <v>19</v>
      </c>
      <c r="N32" s="63"/>
      <c r="O32" s="64" t="s">
        <v>21</v>
      </c>
      <c r="P32" s="62"/>
      <c r="Q32" s="62" t="s">
        <v>20</v>
      </c>
      <c r="R32" s="62"/>
      <c r="S32" s="62" t="s">
        <v>19</v>
      </c>
      <c r="T32" s="63"/>
      <c r="U32" s="64" t="s">
        <v>21</v>
      </c>
      <c r="V32" s="62"/>
      <c r="W32" s="62" t="s">
        <v>20</v>
      </c>
      <c r="X32" s="62"/>
      <c r="Y32" s="62" t="s">
        <v>19</v>
      </c>
      <c r="Z32" s="63"/>
    </row>
    <row r="33" spans="2:26" x14ac:dyDescent="0.25">
      <c r="B33" s="31"/>
      <c r="C33" s="51" t="s">
        <v>18</v>
      </c>
      <c r="D33" s="50" t="s">
        <v>17</v>
      </c>
      <c r="E33" s="50" t="s">
        <v>18</v>
      </c>
      <c r="F33" s="50" t="s">
        <v>17</v>
      </c>
      <c r="G33" s="50" t="s">
        <v>18</v>
      </c>
      <c r="H33" s="49" t="s">
        <v>17</v>
      </c>
      <c r="I33" s="51" t="s">
        <v>18</v>
      </c>
      <c r="J33" s="50" t="s">
        <v>17</v>
      </c>
      <c r="K33" s="50" t="s">
        <v>18</v>
      </c>
      <c r="L33" s="50" t="s">
        <v>17</v>
      </c>
      <c r="M33" s="50" t="s">
        <v>18</v>
      </c>
      <c r="N33" s="49" t="s">
        <v>17</v>
      </c>
      <c r="O33" s="51" t="s">
        <v>18</v>
      </c>
      <c r="P33" s="50" t="s">
        <v>17</v>
      </c>
      <c r="Q33" s="50" t="s">
        <v>18</v>
      </c>
      <c r="R33" s="50" t="s">
        <v>17</v>
      </c>
      <c r="S33" s="50" t="s">
        <v>18</v>
      </c>
      <c r="T33" s="49" t="s">
        <v>17</v>
      </c>
      <c r="U33" s="51" t="s">
        <v>18</v>
      </c>
      <c r="V33" s="50" t="s">
        <v>17</v>
      </c>
      <c r="W33" s="50" t="s">
        <v>18</v>
      </c>
      <c r="X33" s="50" t="s">
        <v>17</v>
      </c>
      <c r="Y33" s="50" t="s">
        <v>18</v>
      </c>
      <c r="Z33" s="49" t="s">
        <v>17</v>
      </c>
    </row>
    <row r="34" spans="2:26" x14ac:dyDescent="0.25">
      <c r="B34" s="48" t="s">
        <v>16</v>
      </c>
      <c r="C34" s="21">
        <v>376</v>
      </c>
      <c r="D34" s="47">
        <f>IF(C34&lt;&gt;"",C34/C$46,"")</f>
        <v>0.86836027713625863</v>
      </c>
      <c r="E34" s="21"/>
      <c r="F34" s="47"/>
      <c r="G34" s="21">
        <v>26162.534659999998</v>
      </c>
      <c r="H34" s="46">
        <f t="shared" ref="H34:H45" si="64">IF(G34&lt;&gt;"",G34/G$46,"")</f>
        <v>0.30999633213316685</v>
      </c>
      <c r="I34" s="18">
        <v>624</v>
      </c>
      <c r="J34" s="45">
        <f>IF(I34&lt;&gt;"",I34/I$46,"")</f>
        <v>0.30891089108910891</v>
      </c>
      <c r="K34" s="18"/>
      <c r="L34" s="45"/>
      <c r="M34" s="18">
        <v>43130</v>
      </c>
      <c r="N34" s="44">
        <f t="shared" ref="N34:N45" si="65">IF(M34&lt;&gt;"",M34/M$46,"")</f>
        <v>0.37534393591335641</v>
      </c>
      <c r="O34" s="21"/>
      <c r="P34" s="47" t="str">
        <f>IF(O34&lt;&gt;"",O34/O$46,"")</f>
        <v/>
      </c>
      <c r="Q34" s="21"/>
      <c r="R34" s="47"/>
      <c r="S34" s="21"/>
      <c r="T34" s="46" t="str">
        <f t="shared" ref="T34:T45" si="66">IF(S34&lt;&gt;"",S34/S$46,"")</f>
        <v/>
      </c>
      <c r="U34" s="18"/>
      <c r="V34" s="45" t="str">
        <f>IF(U34&lt;&gt;"",U34/U$46,"")</f>
        <v/>
      </c>
      <c r="W34" s="18"/>
      <c r="X34" s="45"/>
      <c r="Y34" s="18"/>
      <c r="Z34" s="44" t="str">
        <f t="shared" ref="Z34:Z45" si="67">IF(Y34&lt;&gt;"",Y34/Y$46,"")</f>
        <v/>
      </c>
    </row>
    <row r="35" spans="2:26" x14ac:dyDescent="0.25">
      <c r="B35" s="43" t="s">
        <v>15</v>
      </c>
      <c r="C35" s="14">
        <v>-2</v>
      </c>
      <c r="D35" s="42">
        <f t="shared" ref="D35:D45" si="68">IF(C35&lt;&gt;"",C35/C$46,"")</f>
        <v>-4.6189376443418013E-3</v>
      </c>
      <c r="E35" s="14"/>
      <c r="F35" s="42"/>
      <c r="G35" s="14">
        <v>15411.785</v>
      </c>
      <c r="H35" s="41">
        <f t="shared" si="64"/>
        <v>0.18261215450693488</v>
      </c>
      <c r="I35" s="11">
        <v>560</v>
      </c>
      <c r="J35" s="40">
        <f t="shared" ref="J35:J45" si="69">IF(I35&lt;&gt;"",I35/I$46,"")</f>
        <v>0.27722772277227725</v>
      </c>
      <c r="K35" s="11"/>
      <c r="L35" s="40"/>
      <c r="M35" s="11">
        <v>26164.359999999997</v>
      </c>
      <c r="N35" s="39">
        <f t="shared" si="65"/>
        <v>0.22769844338172929</v>
      </c>
      <c r="O35" s="14"/>
      <c r="P35" s="42" t="str">
        <f t="shared" ref="P35:P45" si="70">IF(O35&lt;&gt;"",O35/O$46,"")</f>
        <v/>
      </c>
      <c r="Q35" s="14"/>
      <c r="R35" s="42"/>
      <c r="S35" s="14"/>
      <c r="T35" s="41" t="str">
        <f t="shared" si="66"/>
        <v/>
      </c>
      <c r="U35" s="11"/>
      <c r="V35" s="40" t="str">
        <f t="shared" ref="V35:V45" si="71">IF(U35&lt;&gt;"",U35/U$46,"")</f>
        <v/>
      </c>
      <c r="W35" s="11"/>
      <c r="X35" s="40"/>
      <c r="Y35" s="11"/>
      <c r="Z35" s="39" t="str">
        <f t="shared" si="67"/>
        <v/>
      </c>
    </row>
    <row r="36" spans="2:26" x14ac:dyDescent="0.25">
      <c r="B36" s="43" t="s">
        <v>14</v>
      </c>
      <c r="C36" s="14"/>
      <c r="D36" s="42" t="str">
        <f t="shared" si="68"/>
        <v/>
      </c>
      <c r="E36" s="14"/>
      <c r="F36" s="42"/>
      <c r="G36" s="14"/>
      <c r="H36" s="41" t="str">
        <f t="shared" si="64"/>
        <v/>
      </c>
      <c r="I36" s="11"/>
      <c r="J36" s="40" t="str">
        <f t="shared" si="69"/>
        <v/>
      </c>
      <c r="K36" s="11"/>
      <c r="L36" s="40"/>
      <c r="M36" s="11"/>
      <c r="N36" s="39" t="str">
        <f t="shared" si="65"/>
        <v/>
      </c>
      <c r="O36" s="14"/>
      <c r="P36" s="42" t="str">
        <f t="shared" si="70"/>
        <v/>
      </c>
      <c r="Q36" s="14"/>
      <c r="R36" s="42"/>
      <c r="S36" s="14"/>
      <c r="T36" s="41" t="str">
        <f t="shared" si="66"/>
        <v/>
      </c>
      <c r="U36" s="11"/>
      <c r="V36" s="40" t="str">
        <f t="shared" si="71"/>
        <v/>
      </c>
      <c r="W36" s="11"/>
      <c r="X36" s="40"/>
      <c r="Y36" s="11"/>
      <c r="Z36" s="39" t="str">
        <f t="shared" si="67"/>
        <v/>
      </c>
    </row>
    <row r="37" spans="2:26" x14ac:dyDescent="0.25">
      <c r="B37" s="43" t="s">
        <v>13</v>
      </c>
      <c r="C37" s="14">
        <v>-85</v>
      </c>
      <c r="D37" s="42">
        <f t="shared" si="68"/>
        <v>-0.19630484988452657</v>
      </c>
      <c r="E37" s="14"/>
      <c r="F37" s="42"/>
      <c r="G37" s="14">
        <v>8234.4980339859994</v>
      </c>
      <c r="H37" s="41">
        <f t="shared" si="64"/>
        <v>9.7569452679835786E-2</v>
      </c>
      <c r="I37" s="11">
        <v>162</v>
      </c>
      <c r="J37" s="40">
        <f t="shared" si="69"/>
        <v>8.01980198019802E-2</v>
      </c>
      <c r="K37" s="11"/>
      <c r="L37" s="40"/>
      <c r="M37" s="11">
        <v>8243.4522000659999</v>
      </c>
      <c r="N37" s="39">
        <f t="shared" si="65"/>
        <v>7.1739619621757234E-2</v>
      </c>
      <c r="O37" s="14"/>
      <c r="P37" s="42" t="str">
        <f t="shared" si="70"/>
        <v/>
      </c>
      <c r="Q37" s="14"/>
      <c r="R37" s="42"/>
      <c r="S37" s="14"/>
      <c r="T37" s="41" t="str">
        <f t="shared" si="66"/>
        <v/>
      </c>
      <c r="U37" s="11"/>
      <c r="V37" s="40" t="str">
        <f t="shared" si="71"/>
        <v/>
      </c>
      <c r="W37" s="11"/>
      <c r="X37" s="40"/>
      <c r="Y37" s="11"/>
      <c r="Z37" s="39" t="str">
        <f t="shared" si="67"/>
        <v/>
      </c>
    </row>
    <row r="38" spans="2:26" x14ac:dyDescent="0.25">
      <c r="B38" s="43" t="s">
        <v>12</v>
      </c>
      <c r="C38" s="14"/>
      <c r="D38" s="42" t="str">
        <f t="shared" si="68"/>
        <v/>
      </c>
      <c r="E38" s="14"/>
      <c r="F38" s="42"/>
      <c r="G38" s="14"/>
      <c r="H38" s="41" t="str">
        <f t="shared" si="64"/>
        <v/>
      </c>
      <c r="I38" s="11"/>
      <c r="J38" s="40" t="str">
        <f t="shared" si="69"/>
        <v/>
      </c>
      <c r="K38" s="11"/>
      <c r="L38" s="40"/>
      <c r="M38" s="11"/>
      <c r="N38" s="39" t="str">
        <f t="shared" si="65"/>
        <v/>
      </c>
      <c r="O38" s="14"/>
      <c r="P38" s="42" t="str">
        <f t="shared" si="70"/>
        <v/>
      </c>
      <c r="Q38" s="14"/>
      <c r="R38" s="42"/>
      <c r="S38" s="14"/>
      <c r="T38" s="41" t="str">
        <f t="shared" si="66"/>
        <v/>
      </c>
      <c r="U38" s="11"/>
      <c r="V38" s="40" t="str">
        <f t="shared" si="71"/>
        <v/>
      </c>
      <c r="W38" s="11"/>
      <c r="X38" s="40"/>
      <c r="Y38" s="11"/>
      <c r="Z38" s="39" t="str">
        <f t="shared" si="67"/>
        <v/>
      </c>
    </row>
    <row r="39" spans="2:26" x14ac:dyDescent="0.25">
      <c r="B39" s="43" t="s">
        <v>11</v>
      </c>
      <c r="C39" s="14"/>
      <c r="D39" s="42" t="str">
        <f t="shared" si="68"/>
        <v/>
      </c>
      <c r="E39" s="14"/>
      <c r="F39" s="42"/>
      <c r="G39" s="14"/>
      <c r="H39" s="41" t="str">
        <f t="shared" si="64"/>
        <v/>
      </c>
      <c r="I39" s="11"/>
      <c r="J39" s="40" t="str">
        <f t="shared" si="69"/>
        <v/>
      </c>
      <c r="K39" s="11"/>
      <c r="L39" s="40"/>
      <c r="M39" s="11"/>
      <c r="N39" s="39" t="str">
        <f t="shared" si="65"/>
        <v/>
      </c>
      <c r="O39" s="14"/>
      <c r="P39" s="42" t="str">
        <f t="shared" si="70"/>
        <v/>
      </c>
      <c r="Q39" s="14"/>
      <c r="R39" s="42"/>
      <c r="S39" s="14"/>
      <c r="T39" s="41" t="str">
        <f t="shared" si="66"/>
        <v/>
      </c>
      <c r="U39" s="11"/>
      <c r="V39" s="40" t="str">
        <f t="shared" si="71"/>
        <v/>
      </c>
      <c r="W39" s="11"/>
      <c r="X39" s="40"/>
      <c r="Y39" s="11"/>
      <c r="Z39" s="39" t="str">
        <f t="shared" si="67"/>
        <v/>
      </c>
    </row>
    <row r="40" spans="2:26" x14ac:dyDescent="0.25">
      <c r="B40" s="59" t="s">
        <v>38</v>
      </c>
      <c r="C40" s="14">
        <v>-131</v>
      </c>
      <c r="D40" s="42">
        <f t="shared" si="68"/>
        <v>-0.302540415704388</v>
      </c>
      <c r="E40" s="14"/>
      <c r="F40" s="42"/>
      <c r="G40" s="14">
        <v>5860.280345000001</v>
      </c>
      <c r="H40" s="41">
        <f t="shared" si="64"/>
        <v>6.9437668629240154E-2</v>
      </c>
      <c r="I40" s="11">
        <v>105</v>
      </c>
      <c r="J40" s="40">
        <f t="shared" si="69"/>
        <v>5.1980198019801978E-2</v>
      </c>
      <c r="K40" s="11"/>
      <c r="L40" s="40"/>
      <c r="M40" s="11">
        <v>6080.1318833999994</v>
      </c>
      <c r="N40" s="39">
        <f t="shared" si="65"/>
        <v>5.2913068212094697E-2</v>
      </c>
      <c r="O40" s="14"/>
      <c r="P40" s="42" t="str">
        <f t="shared" si="70"/>
        <v/>
      </c>
      <c r="Q40" s="14"/>
      <c r="R40" s="42"/>
      <c r="S40" s="14"/>
      <c r="T40" s="41" t="str">
        <f t="shared" si="66"/>
        <v/>
      </c>
      <c r="U40" s="11"/>
      <c r="V40" s="40" t="str">
        <f t="shared" si="71"/>
        <v/>
      </c>
      <c r="W40" s="11"/>
      <c r="X40" s="40"/>
      <c r="Y40" s="11"/>
      <c r="Z40" s="39" t="str">
        <f t="shared" si="67"/>
        <v/>
      </c>
    </row>
    <row r="41" spans="2:26" x14ac:dyDescent="0.25">
      <c r="B41" s="43" t="s">
        <v>9</v>
      </c>
      <c r="C41" s="14"/>
      <c r="D41" s="42" t="str">
        <f t="shared" si="68"/>
        <v/>
      </c>
      <c r="E41" s="14"/>
      <c r="F41" s="42"/>
      <c r="G41" s="14"/>
      <c r="H41" s="41" t="str">
        <f t="shared" si="64"/>
        <v/>
      </c>
      <c r="I41" s="11"/>
      <c r="J41" s="40" t="str">
        <f t="shared" si="69"/>
        <v/>
      </c>
      <c r="K41" s="11"/>
      <c r="L41" s="40"/>
      <c r="M41" s="11"/>
      <c r="N41" s="39" t="str">
        <f t="shared" si="65"/>
        <v/>
      </c>
      <c r="O41" s="14"/>
      <c r="P41" s="42" t="str">
        <f t="shared" si="70"/>
        <v/>
      </c>
      <c r="Q41" s="14"/>
      <c r="R41" s="42"/>
      <c r="S41" s="14"/>
      <c r="T41" s="41" t="str">
        <f t="shared" si="66"/>
        <v/>
      </c>
      <c r="U41" s="11"/>
      <c r="V41" s="40" t="str">
        <f t="shared" si="71"/>
        <v/>
      </c>
      <c r="W41" s="11"/>
      <c r="X41" s="40"/>
      <c r="Y41" s="11"/>
      <c r="Z41" s="39" t="str">
        <f t="shared" si="67"/>
        <v/>
      </c>
    </row>
    <row r="42" spans="2:26" x14ac:dyDescent="0.25">
      <c r="B42" s="43" t="s">
        <v>8</v>
      </c>
      <c r="C42" s="14">
        <v>47</v>
      </c>
      <c r="D42" s="42">
        <f t="shared" si="68"/>
        <v>0.10854503464203233</v>
      </c>
      <c r="E42" s="14"/>
      <c r="F42" s="42"/>
      <c r="G42" s="14">
        <v>6381</v>
      </c>
      <c r="H42" s="41">
        <f t="shared" si="64"/>
        <v>7.5607605342843248E-2</v>
      </c>
      <c r="I42" s="11">
        <v>73</v>
      </c>
      <c r="J42" s="40">
        <f t="shared" si="69"/>
        <v>3.6138613861386136E-2</v>
      </c>
      <c r="K42" s="11"/>
      <c r="L42" s="40"/>
      <c r="M42" s="11">
        <v>4277</v>
      </c>
      <c r="N42" s="39">
        <f t="shared" si="65"/>
        <v>3.7221099325328667E-2</v>
      </c>
      <c r="O42" s="14"/>
      <c r="P42" s="42" t="str">
        <f t="shared" si="70"/>
        <v/>
      </c>
      <c r="Q42" s="14"/>
      <c r="R42" s="42"/>
      <c r="S42" s="14"/>
      <c r="T42" s="41" t="str">
        <f t="shared" si="66"/>
        <v/>
      </c>
      <c r="U42" s="11"/>
      <c r="V42" s="40" t="str">
        <f t="shared" si="71"/>
        <v/>
      </c>
      <c r="W42" s="11"/>
      <c r="X42" s="40"/>
      <c r="Y42" s="11"/>
      <c r="Z42" s="39" t="str">
        <f t="shared" si="67"/>
        <v/>
      </c>
    </row>
    <row r="43" spans="2:26" x14ac:dyDescent="0.25">
      <c r="B43" s="43" t="s">
        <v>7</v>
      </c>
      <c r="C43" s="14">
        <v>228</v>
      </c>
      <c r="D43" s="42">
        <f t="shared" si="68"/>
        <v>0.52655889145496537</v>
      </c>
      <c r="E43" s="14"/>
      <c r="F43" s="42"/>
      <c r="G43" s="14">
        <v>22346.173620000001</v>
      </c>
      <c r="H43" s="41">
        <f t="shared" si="64"/>
        <v>0.26477678670797916</v>
      </c>
      <c r="I43" s="11">
        <v>496</v>
      </c>
      <c r="J43" s="40">
        <f t="shared" si="69"/>
        <v>0.24554455445544554</v>
      </c>
      <c r="K43" s="11"/>
      <c r="L43" s="40"/>
      <c r="M43" s="11">
        <v>27013</v>
      </c>
      <c r="N43" s="39">
        <f t="shared" si="65"/>
        <v>0.23508383354573376</v>
      </c>
      <c r="O43" s="14"/>
      <c r="P43" s="42" t="str">
        <f t="shared" si="70"/>
        <v/>
      </c>
      <c r="Q43" s="14"/>
      <c r="R43" s="42"/>
      <c r="S43" s="14"/>
      <c r="T43" s="41" t="str">
        <f t="shared" si="66"/>
        <v/>
      </c>
      <c r="U43" s="11"/>
      <c r="V43" s="40" t="str">
        <f t="shared" si="71"/>
        <v/>
      </c>
      <c r="W43" s="11"/>
      <c r="X43" s="40"/>
      <c r="Y43" s="11"/>
      <c r="Z43" s="39" t="str">
        <f t="shared" si="67"/>
        <v/>
      </c>
    </row>
    <row r="44" spans="2:26" x14ac:dyDescent="0.25">
      <c r="B44" s="43" t="s">
        <v>6</v>
      </c>
      <c r="C44" s="14"/>
      <c r="D44" s="42" t="str">
        <f t="shared" si="68"/>
        <v/>
      </c>
      <c r="E44" s="14"/>
      <c r="F44" s="42"/>
      <c r="G44" s="14"/>
      <c r="H44" s="12" t="str">
        <f t="shared" si="64"/>
        <v/>
      </c>
      <c r="I44" s="11"/>
      <c r="J44" s="40" t="str">
        <f t="shared" si="69"/>
        <v/>
      </c>
      <c r="K44" s="11"/>
      <c r="L44" s="40"/>
      <c r="M44" s="11"/>
      <c r="N44" s="9" t="str">
        <f t="shared" si="65"/>
        <v/>
      </c>
      <c r="O44" s="14"/>
      <c r="P44" s="42" t="str">
        <f t="shared" si="70"/>
        <v/>
      </c>
      <c r="Q44" s="14"/>
      <c r="R44" s="42"/>
      <c r="S44" s="14"/>
      <c r="T44" s="12" t="str">
        <f t="shared" si="66"/>
        <v/>
      </c>
      <c r="U44" s="11"/>
      <c r="V44" s="40" t="str">
        <f t="shared" si="71"/>
        <v/>
      </c>
      <c r="W44" s="11"/>
      <c r="X44" s="40"/>
      <c r="Y44" s="11"/>
      <c r="Z44" s="9" t="str">
        <f t="shared" si="67"/>
        <v/>
      </c>
    </row>
    <row r="45" spans="2:26" x14ac:dyDescent="0.25">
      <c r="B45" s="43" t="s">
        <v>5</v>
      </c>
      <c r="C45" s="14"/>
      <c r="D45" s="42" t="str">
        <f t="shared" si="68"/>
        <v/>
      </c>
      <c r="E45" s="14"/>
      <c r="F45" s="42"/>
      <c r="G45" s="14"/>
      <c r="H45" s="41" t="str">
        <f t="shared" si="64"/>
        <v/>
      </c>
      <c r="I45" s="11"/>
      <c r="J45" s="40" t="str">
        <f t="shared" si="69"/>
        <v/>
      </c>
      <c r="K45" s="11"/>
      <c r="L45" s="40"/>
      <c r="M45" s="11"/>
      <c r="N45" s="39" t="str">
        <f t="shared" si="65"/>
        <v/>
      </c>
      <c r="O45" s="14"/>
      <c r="P45" s="42" t="str">
        <f t="shared" si="70"/>
        <v/>
      </c>
      <c r="Q45" s="14"/>
      <c r="R45" s="42"/>
      <c r="S45" s="14"/>
      <c r="T45" s="41" t="str">
        <f t="shared" si="66"/>
        <v/>
      </c>
      <c r="U45" s="11"/>
      <c r="V45" s="40" t="str">
        <f t="shared" si="71"/>
        <v/>
      </c>
      <c r="W45" s="11"/>
      <c r="X45" s="40"/>
      <c r="Y45" s="11"/>
      <c r="Z45" s="39" t="str">
        <f t="shared" si="67"/>
        <v/>
      </c>
    </row>
    <row r="46" spans="2:26" x14ac:dyDescent="0.25">
      <c r="B46" s="38" t="s">
        <v>0</v>
      </c>
      <c r="C46" s="36">
        <f t="shared" ref="C46" si="72">SUM(C34:C45)</f>
        <v>433</v>
      </c>
      <c r="D46" s="37">
        <f t="shared" ref="D46" si="73">SUM(D34:D45)</f>
        <v>0.99999999999999989</v>
      </c>
      <c r="E46" s="36">
        <f t="shared" ref="E46" si="74">SUM(E34:E45)</f>
        <v>0</v>
      </c>
      <c r="F46" s="37">
        <f t="shared" ref="F46" si="75">SUM(F34:F45)</f>
        <v>0</v>
      </c>
      <c r="G46" s="36">
        <f>SUM(G34:G45)</f>
        <v>84396.271658985992</v>
      </c>
      <c r="H46" s="35">
        <f t="shared" ref="H46:L46" si="76">SUM(H34:H45)</f>
        <v>1</v>
      </c>
      <c r="I46" s="33">
        <f t="shared" si="76"/>
        <v>2020</v>
      </c>
      <c r="J46" s="34">
        <f t="shared" si="76"/>
        <v>1</v>
      </c>
      <c r="K46" s="33">
        <f t="shared" si="76"/>
        <v>0</v>
      </c>
      <c r="L46" s="34">
        <f t="shared" si="76"/>
        <v>0</v>
      </c>
      <c r="M46" s="33">
        <f>SUM(M34:M45)</f>
        <v>114907.94408346599</v>
      </c>
      <c r="N46" s="32">
        <f t="shared" ref="N46" si="77">SUM(N34:N45)</f>
        <v>1</v>
      </c>
      <c r="O46" s="36">
        <f t="shared" ref="O46" si="78">SUM(O34:O45)</f>
        <v>0</v>
      </c>
      <c r="P46" s="37">
        <f t="shared" ref="P46" si="79">SUM(P34:P45)</f>
        <v>0</v>
      </c>
      <c r="Q46" s="36">
        <f t="shared" ref="Q46" si="80">SUM(Q34:Q45)</f>
        <v>0</v>
      </c>
      <c r="R46" s="37">
        <f t="shared" ref="R46" si="81">SUM(R34:R45)</f>
        <v>0</v>
      </c>
      <c r="S46" s="36">
        <f>SUM(S34:S45)</f>
        <v>0</v>
      </c>
      <c r="T46" s="35">
        <f t="shared" ref="T46:X46" si="82">SUM(T34:T45)</f>
        <v>0</v>
      </c>
      <c r="U46" s="33">
        <f t="shared" si="82"/>
        <v>0</v>
      </c>
      <c r="V46" s="34">
        <f t="shared" si="82"/>
        <v>0</v>
      </c>
      <c r="W46" s="33">
        <f t="shared" si="82"/>
        <v>0</v>
      </c>
      <c r="X46" s="34">
        <f t="shared" si="82"/>
        <v>0</v>
      </c>
      <c r="Y46" s="33">
        <f>SUM(Y34:Y45)</f>
        <v>0</v>
      </c>
      <c r="Z46" s="32">
        <f t="shared" ref="Z46" si="83">SUM(Z34:Z45)</f>
        <v>0</v>
      </c>
    </row>
    <row r="47" spans="2:26" x14ac:dyDescent="0.25">
      <c r="B47" s="31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29"/>
      <c r="W47" s="30"/>
      <c r="X47" s="29"/>
      <c r="Y47" s="30"/>
      <c r="Z47" s="29"/>
    </row>
    <row r="48" spans="2:26" x14ac:dyDescent="0.25">
      <c r="B48" s="28" t="s">
        <v>4</v>
      </c>
      <c r="C48" s="21">
        <f>C46-C49</f>
        <v>471</v>
      </c>
      <c r="D48" s="19">
        <f>IFERROR(IF(C48&lt;&gt;"",C48/C$50,""),"")</f>
        <v>1.0877598152424943</v>
      </c>
      <c r="E48" s="21"/>
      <c r="F48" s="19"/>
      <c r="G48" s="20">
        <f>G46-G49</f>
        <v>83842.301658985991</v>
      </c>
      <c r="H48" s="19">
        <f>IFERROR(IF(G48&lt;&gt;"",G48/G$50,""),"")</f>
        <v>0.99343608444886777</v>
      </c>
      <c r="I48" s="18">
        <f>I46-I49</f>
        <v>1941</v>
      </c>
      <c r="J48" s="16">
        <f>IFERROR(IF(I48&lt;&gt;"",I48/I$50,""),"")</f>
        <v>0.96089108910891086</v>
      </c>
      <c r="K48" s="18"/>
      <c r="L48" s="16"/>
      <c r="M48" s="17">
        <f>M46-M49</f>
        <v>114004.40240470569</v>
      </c>
      <c r="N48" s="16">
        <f>IFERROR(IF(M48&lt;&gt;"",M48/M$50,""),"")</f>
        <v>0.99213682147072446</v>
      </c>
      <c r="O48" s="21">
        <f>O46</f>
        <v>0</v>
      </c>
      <c r="P48" s="19" t="str">
        <f>IFERROR(IF(O48&lt;&gt;"",O48/O$50,""),"")</f>
        <v/>
      </c>
      <c r="Q48" s="21"/>
      <c r="R48" s="19"/>
      <c r="S48" s="20">
        <f t="shared" ref="S48" si="84">S46</f>
        <v>0</v>
      </c>
      <c r="T48" s="19" t="str">
        <f>IFERROR(IF(S48&lt;&gt;"",S48/S$50,""),"")</f>
        <v/>
      </c>
      <c r="U48" s="18">
        <f>U46</f>
        <v>0</v>
      </c>
      <c r="V48" s="16" t="str">
        <f>IFERROR(IF(U48&lt;&gt;"",U48/U$50,""),"")</f>
        <v/>
      </c>
      <c r="W48" s="18"/>
      <c r="X48" s="16"/>
      <c r="Y48" s="17">
        <f t="shared" ref="Y48" si="85">Y46</f>
        <v>0</v>
      </c>
      <c r="Z48" s="16" t="str">
        <f>IFERROR(IF(Y48&lt;&gt;"",Y48/Y$50,""),"")</f>
        <v/>
      </c>
    </row>
    <row r="49" spans="2:26" x14ac:dyDescent="0.25">
      <c r="B49" s="27" t="s">
        <v>3</v>
      </c>
      <c r="C49" s="14">
        <v>-38</v>
      </c>
      <c r="D49" s="12">
        <f>IFERROR(IF(C49&lt;&gt;"",C49/C$50,""),"")</f>
        <v>-8.7759815242494224E-2</v>
      </c>
      <c r="E49" s="14"/>
      <c r="F49" s="12"/>
      <c r="G49" s="13">
        <v>553.97</v>
      </c>
      <c r="H49" s="12">
        <f>IFERROR(IF(G49&lt;&gt;"",G49/G$50,""),"")</f>
        <v>6.5639155511322484E-3</v>
      </c>
      <c r="I49" s="11">
        <v>79</v>
      </c>
      <c r="J49" s="9">
        <f>IFERROR(IF(I49&lt;&gt;"",I49/I$50,""),"")</f>
        <v>3.9108910891089109E-2</v>
      </c>
      <c r="K49" s="11"/>
      <c r="L49" s="9"/>
      <c r="M49" s="10">
        <v>903.54167876030453</v>
      </c>
      <c r="N49" s="9">
        <f>IFERROR(IF(M49&lt;&gt;"",M49/M$50,""),"")</f>
        <v>7.8631785292755437E-3</v>
      </c>
      <c r="O49" s="14"/>
      <c r="P49" s="12" t="str">
        <f>IFERROR(IF(O49&lt;&gt;"",O49/O$50,""),"")</f>
        <v/>
      </c>
      <c r="Q49" s="14"/>
      <c r="R49" s="12"/>
      <c r="S49" s="13"/>
      <c r="T49" s="12" t="str">
        <f>IFERROR(IF(S49&lt;&gt;"",S49/S$50,""),"")</f>
        <v/>
      </c>
      <c r="U49" s="11"/>
      <c r="V49" s="9" t="str">
        <f>IFERROR(IF(U49&lt;&gt;"",U49/U$50,""),"")</f>
        <v/>
      </c>
      <c r="W49" s="11"/>
      <c r="X49" s="9"/>
      <c r="Y49" s="10"/>
      <c r="Z49" s="9" t="str">
        <f>IFERROR(IF(Y49&lt;&gt;"",Y49/Y$50,""),"")</f>
        <v/>
      </c>
    </row>
    <row r="50" spans="2:26" x14ac:dyDescent="0.25">
      <c r="B50" s="26" t="s">
        <v>0</v>
      </c>
      <c r="C50" s="7">
        <f>SUM(C48:C49)</f>
        <v>433</v>
      </c>
      <c r="D50" s="5">
        <f t="shared" ref="D50" si="86">SUM(D48:D49)</f>
        <v>1</v>
      </c>
      <c r="E50" s="7"/>
      <c r="F50" s="5"/>
      <c r="G50" s="6">
        <f t="shared" ref="G50" si="87">SUM(G48:G49)</f>
        <v>84396.271658985992</v>
      </c>
      <c r="H50" s="5">
        <f t="shared" ref="H50" si="88">SUM(H48:H49)</f>
        <v>1</v>
      </c>
      <c r="I50" s="4">
        <f>SUM(I48:I49)</f>
        <v>2020</v>
      </c>
      <c r="J50" s="2">
        <f t="shared" ref="J50" si="89">SUM(J48:J49)</f>
        <v>1</v>
      </c>
      <c r="K50" s="4"/>
      <c r="L50" s="2"/>
      <c r="M50" s="3">
        <f t="shared" ref="M50:N50" si="90">SUM(M48:M49)</f>
        <v>114907.94408346599</v>
      </c>
      <c r="N50" s="2">
        <f t="shared" si="90"/>
        <v>1</v>
      </c>
      <c r="O50" s="7">
        <f>SUM(O48:O49)</f>
        <v>0</v>
      </c>
      <c r="P50" s="5">
        <f t="shared" ref="P50" si="91">SUM(P48:P49)</f>
        <v>0</v>
      </c>
      <c r="Q50" s="7"/>
      <c r="R50" s="5"/>
      <c r="S50" s="6">
        <f t="shared" ref="S50" si="92">SUM(S48:S49)</f>
        <v>0</v>
      </c>
      <c r="T50" s="5">
        <f t="shared" ref="T50" si="93">SUM(T48:T49)</f>
        <v>0</v>
      </c>
      <c r="U50" s="4">
        <f>SUM(U48:U49)</f>
        <v>0</v>
      </c>
      <c r="V50" s="2">
        <f t="shared" ref="V50" si="94">SUM(V48:V49)</f>
        <v>0</v>
      </c>
      <c r="W50" s="4"/>
      <c r="X50" s="2"/>
      <c r="Y50" s="3">
        <f t="shared" ref="Y50" si="95">SUM(Y48:Y49)</f>
        <v>0</v>
      </c>
      <c r="Z50" s="2">
        <f t="shared" ref="Z50" si="96">SUM(Z48:Z49)</f>
        <v>0</v>
      </c>
    </row>
    <row r="51" spans="2:26" x14ac:dyDescent="0.25">
      <c r="B51" s="25"/>
      <c r="C51" s="24"/>
      <c r="D51" s="23"/>
      <c r="E51" s="24"/>
      <c r="F51" s="23"/>
      <c r="G51" s="24"/>
      <c r="H51" s="23"/>
      <c r="I51" s="24"/>
      <c r="J51" s="23"/>
      <c r="K51" s="24"/>
      <c r="L51" s="23"/>
      <c r="M51" s="24"/>
      <c r="N51" s="23"/>
      <c r="O51" s="24"/>
      <c r="P51" s="23"/>
      <c r="Q51" s="24"/>
      <c r="R51" s="23"/>
      <c r="S51" s="24"/>
      <c r="T51" s="23"/>
      <c r="U51" s="24"/>
      <c r="V51" s="23"/>
      <c r="W51" s="24"/>
      <c r="X51" s="23"/>
      <c r="Y51" s="24"/>
      <c r="Z51" s="23"/>
    </row>
    <row r="52" spans="2:26" x14ac:dyDescent="0.25">
      <c r="B52" s="22" t="s">
        <v>2</v>
      </c>
      <c r="C52" s="21">
        <f>C46-C53</f>
        <v>386</v>
      </c>
      <c r="D52" s="19">
        <f>IFERROR(IF(C52&lt;&gt;"",C52/C$54,""),"")</f>
        <v>0.89145496535796764</v>
      </c>
      <c r="E52" s="21"/>
      <c r="F52" s="19"/>
      <c r="G52" s="20">
        <f>G46-G53</f>
        <v>55669.098038985991</v>
      </c>
      <c r="H52" s="19">
        <f>IFERROR(IF(G52&lt;&gt;"",G52/G$54,""),"")</f>
        <v>0.65961560794917762</v>
      </c>
      <c r="I52" s="18">
        <f>I46-I53</f>
        <v>1451</v>
      </c>
      <c r="J52" s="16">
        <f>IFERROR(IF(I52&lt;&gt;"",I52/I$54,""),"")</f>
        <v>0.71831683168316829</v>
      </c>
      <c r="K52" s="18"/>
      <c r="L52" s="16"/>
      <c r="M52" s="17">
        <f>M46-M53</f>
        <v>83617.944083465991</v>
      </c>
      <c r="N52" s="16">
        <f>IFERROR(IF(M52&lt;&gt;"",M52/M$54,""),"")</f>
        <v>0.72769506712893761</v>
      </c>
      <c r="O52" s="21">
        <f>O46-O53</f>
        <v>0</v>
      </c>
      <c r="P52" s="19" t="str">
        <f>IFERROR(IF(O52&lt;&gt;"",O52/O$54,""),"")</f>
        <v/>
      </c>
      <c r="Q52" s="21"/>
      <c r="R52" s="19"/>
      <c r="S52" s="20">
        <f t="shared" ref="S52" si="97">S34</f>
        <v>0</v>
      </c>
      <c r="T52" s="19" t="str">
        <f>IFERROR(IF(S52&lt;&gt;"",S52/S$54,""),"")</f>
        <v/>
      </c>
      <c r="U52" s="18">
        <f>U46-U53</f>
        <v>0</v>
      </c>
      <c r="V52" s="16" t="str">
        <f>IFERROR(IF(U52&lt;&gt;"",U52/U$54,""),"")</f>
        <v/>
      </c>
      <c r="W52" s="18"/>
      <c r="X52" s="16"/>
      <c r="Y52" s="17">
        <f>Y46-Y53</f>
        <v>0</v>
      </c>
      <c r="Z52" s="16" t="str">
        <f>IFERROR(IF(Y52&lt;&gt;"",Y52/Y$54,""),"")</f>
        <v/>
      </c>
    </row>
    <row r="53" spans="2:26" x14ac:dyDescent="0.25">
      <c r="B53" s="15" t="s">
        <v>1</v>
      </c>
      <c r="C53" s="14">
        <f>C42</f>
        <v>47</v>
      </c>
      <c r="D53" s="12">
        <f>IFERROR(IF(C53&lt;&gt;"",C53/C$54,""),"")</f>
        <v>0.10854503464203233</v>
      </c>
      <c r="E53" s="14"/>
      <c r="F53" s="12"/>
      <c r="G53" s="13">
        <f>+G42+G43</f>
        <v>28727.173620000001</v>
      </c>
      <c r="H53" s="12">
        <f>IFERROR(IF(G53&lt;&gt;"",G53/G$54,""),"")</f>
        <v>0.34038439205082244</v>
      </c>
      <c r="I53" s="11">
        <f>I42+I43</f>
        <v>569</v>
      </c>
      <c r="J53" s="9">
        <f>IFERROR(IF(I53&lt;&gt;"",I53/I$54,""),"")</f>
        <v>0.28168316831683166</v>
      </c>
      <c r="K53" s="11"/>
      <c r="L53" s="9"/>
      <c r="M53" s="10">
        <f>+M42+M43</f>
        <v>31290</v>
      </c>
      <c r="N53" s="9">
        <f>IFERROR(IF(M53&lt;&gt;"",M53/M$54,""),"")</f>
        <v>0.27230493287106239</v>
      </c>
      <c r="O53" s="14">
        <f>O42+O43</f>
        <v>0</v>
      </c>
      <c r="P53" s="12" t="str">
        <f>IFERROR(IF(O53&lt;&gt;"",O53/O$54,""),"")</f>
        <v/>
      </c>
      <c r="Q53" s="14"/>
      <c r="R53" s="12"/>
      <c r="S53" s="13">
        <f>S42+S43</f>
        <v>0</v>
      </c>
      <c r="T53" s="12" t="str">
        <f>IFERROR(IF(S53&lt;&gt;"",S53/S$54,""),"")</f>
        <v/>
      </c>
      <c r="U53" s="11">
        <f>U42+U43</f>
        <v>0</v>
      </c>
      <c r="V53" s="9" t="str">
        <f>IFERROR(IF(U53&lt;&gt;"",U53/U$54,""),"")</f>
        <v/>
      </c>
      <c r="W53" s="11"/>
      <c r="X53" s="9"/>
      <c r="Y53" s="10">
        <f>Y42+Y43</f>
        <v>0</v>
      </c>
      <c r="Z53" s="9" t="str">
        <f>IFERROR(IF(Y53&lt;&gt;"",Y53/Y$54,""),"")</f>
        <v/>
      </c>
    </row>
    <row r="54" spans="2:26" x14ac:dyDescent="0.25">
      <c r="B54" s="8" t="s">
        <v>0</v>
      </c>
      <c r="C54" s="7">
        <f>SUM(C52:C53)</f>
        <v>433</v>
      </c>
      <c r="D54" s="5">
        <f t="shared" ref="D54" si="98">SUM(D52:D53)</f>
        <v>1</v>
      </c>
      <c r="E54" s="7"/>
      <c r="F54" s="5"/>
      <c r="G54" s="6">
        <f t="shared" ref="G54" si="99">SUM(G52:G53)</f>
        <v>84396.271658985992</v>
      </c>
      <c r="H54" s="5">
        <f t="shared" ref="H54" si="100">SUM(H52:H53)</f>
        <v>1</v>
      </c>
      <c r="I54" s="4">
        <f>SUM(I52:I53)</f>
        <v>2020</v>
      </c>
      <c r="J54" s="2">
        <f t="shared" ref="J54" si="101">SUM(J52:J53)</f>
        <v>1</v>
      </c>
      <c r="K54" s="4"/>
      <c r="L54" s="2"/>
      <c r="M54" s="3">
        <f t="shared" ref="M54:N54" si="102">SUM(M52:M53)</f>
        <v>114907.94408346599</v>
      </c>
      <c r="N54" s="2">
        <f t="shared" si="102"/>
        <v>1</v>
      </c>
      <c r="O54" s="7">
        <f>SUM(O52:O53)</f>
        <v>0</v>
      </c>
      <c r="P54" s="5">
        <f t="shared" ref="P54" si="103">SUM(P52:P53)</f>
        <v>0</v>
      </c>
      <c r="Q54" s="7"/>
      <c r="R54" s="5"/>
      <c r="S54" s="6">
        <f t="shared" ref="S54" si="104">SUM(S52:S53)</f>
        <v>0</v>
      </c>
      <c r="T54" s="5">
        <f t="shared" ref="T54" si="105">SUM(T52:T53)</f>
        <v>0</v>
      </c>
      <c r="U54" s="4">
        <f>SUM(U52:U53)</f>
        <v>0</v>
      </c>
      <c r="V54" s="2">
        <f t="shared" ref="V54" si="106">SUM(V52:V53)</f>
        <v>0</v>
      </c>
      <c r="W54" s="4"/>
      <c r="X54" s="2"/>
      <c r="Y54" s="3">
        <f t="shared" ref="Y54" si="107">SUM(Y52:Y53)</f>
        <v>0</v>
      </c>
      <c r="Z54" s="2">
        <f t="shared" ref="Z54" si="108">SUM(Z52:Z53)</f>
        <v>0</v>
      </c>
    </row>
    <row r="56" spans="2:26" x14ac:dyDescent="0.25"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</row>
    <row r="57" spans="2:26" x14ac:dyDescent="0.25"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</row>
    <row r="58" spans="2:26" x14ac:dyDescent="0.25"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</row>
    <row r="59" spans="2:26" x14ac:dyDescent="0.25"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</row>
    <row r="60" spans="2:26" x14ac:dyDescent="0.25"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</row>
    <row r="61" spans="2:26" x14ac:dyDescent="0.25"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</row>
    <row r="62" spans="2:26" x14ac:dyDescent="0.25"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</row>
    <row r="63" spans="2:26" x14ac:dyDescent="0.25"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</row>
    <row r="64" spans="2:26" x14ac:dyDescent="0.25"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</row>
    <row r="65" spans="2:15" x14ac:dyDescent="0.25">
      <c r="B65"/>
      <c r="C65"/>
      <c r="D65"/>
      <c r="E65"/>
      <c r="F65"/>
      <c r="G65"/>
      <c r="H65"/>
      <c r="I65"/>
      <c r="J65"/>
      <c r="K65"/>
      <c r="L65"/>
      <c r="M65"/>
      <c r="N65"/>
      <c r="O65"/>
    </row>
    <row r="66" spans="2:15" x14ac:dyDescent="0.25">
      <c r="B66"/>
      <c r="C66"/>
      <c r="D66"/>
      <c r="E66"/>
      <c r="F66"/>
      <c r="G66"/>
      <c r="H66"/>
      <c r="I66"/>
      <c r="J66"/>
      <c r="K66"/>
      <c r="L66"/>
      <c r="M66"/>
      <c r="N66"/>
      <c r="O66"/>
    </row>
    <row r="67" spans="2:15" x14ac:dyDescent="0.25">
      <c r="B67"/>
      <c r="C67"/>
      <c r="D67"/>
      <c r="E67"/>
      <c r="F67"/>
      <c r="G67"/>
      <c r="H67"/>
      <c r="I67"/>
      <c r="J67"/>
      <c r="K67"/>
      <c r="L67"/>
      <c r="M67"/>
      <c r="N67"/>
      <c r="O67"/>
    </row>
    <row r="68" spans="2:15" x14ac:dyDescent="0.25">
      <c r="B68"/>
      <c r="C68"/>
      <c r="D68"/>
      <c r="E68"/>
      <c r="F68"/>
      <c r="G68"/>
      <c r="H68"/>
      <c r="I68"/>
      <c r="J68"/>
      <c r="K68"/>
      <c r="L68"/>
      <c r="M68"/>
      <c r="N68"/>
      <c r="O68"/>
    </row>
  </sheetData>
  <mergeCells count="33">
    <mergeCell ref="C3:H3"/>
    <mergeCell ref="C6:H6"/>
    <mergeCell ref="I6:N6"/>
    <mergeCell ref="O6:T6"/>
    <mergeCell ref="U6:Z6"/>
    <mergeCell ref="C32:D32"/>
    <mergeCell ref="E32:F32"/>
    <mergeCell ref="G32:H32"/>
    <mergeCell ref="I32:J32"/>
    <mergeCell ref="K32:L32"/>
    <mergeCell ref="Y7:Z7"/>
    <mergeCell ref="C31:H31"/>
    <mergeCell ref="I31:N31"/>
    <mergeCell ref="O31:T31"/>
    <mergeCell ref="U31:Z31"/>
    <mergeCell ref="M7:N7"/>
    <mergeCell ref="O7:P7"/>
    <mergeCell ref="Q7:R7"/>
    <mergeCell ref="S7:T7"/>
    <mergeCell ref="U7:V7"/>
    <mergeCell ref="W7:X7"/>
    <mergeCell ref="C7:D7"/>
    <mergeCell ref="E7:F7"/>
    <mergeCell ref="G7:H7"/>
    <mergeCell ref="I7:J7"/>
    <mergeCell ref="K7:L7"/>
    <mergeCell ref="Y32:Z32"/>
    <mergeCell ref="M32:N32"/>
    <mergeCell ref="O32:P32"/>
    <mergeCell ref="Q32:R32"/>
    <mergeCell ref="S32:T32"/>
    <mergeCell ref="U32:V32"/>
    <mergeCell ref="W32:X32"/>
  </mergeCells>
  <dataValidations count="1">
    <dataValidation type="list" allowBlank="1" showInputMessage="1" showErrorMessage="1" sqref="B32 B7" xr:uid="{00000000-0002-0000-0000-000000000000}">
      <formula1>"2020,2021,2022,2023,2024,2025,2026,2027,2028,2029,2030"</formula1>
    </dataValidation>
  </dataValidations>
  <pageMargins left="0" right="0" top="0" bottom="0.35433070866141736" header="0" footer="0.11811023622047245"/>
  <pageSetup paperSize="9" scale="57" orientation="landscape" verticalDpi="0" r:id="rId1"/>
  <headerFooter>
    <oddFooter>&amp;L&amp;Z&amp;F&amp;A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54"/>
  <sheetViews>
    <sheetView rightToLeft="1" workbookViewId="0">
      <selection activeCell="G1" sqref="G1"/>
    </sheetView>
  </sheetViews>
  <sheetFormatPr defaultColWidth="9.140625" defaultRowHeight="15" x14ac:dyDescent="0.25"/>
  <cols>
    <col min="1" max="1" width="2" style="1" customWidth="1"/>
    <col min="2" max="2" width="22.85546875" style="1" customWidth="1"/>
    <col min="3" max="3" width="9.28515625" style="1" customWidth="1"/>
    <col min="4" max="4" width="8.140625" style="1" customWidth="1"/>
    <col min="5" max="5" width="9.28515625" style="1" customWidth="1"/>
    <col min="6" max="6" width="8.5703125" style="1" customWidth="1"/>
    <col min="7" max="7" width="10.85546875" style="1" customWidth="1"/>
    <col min="8" max="8" width="8.42578125" style="1" customWidth="1"/>
    <col min="9" max="9" width="8.7109375" style="1" customWidth="1"/>
    <col min="10" max="12" width="9.140625" style="1"/>
    <col min="13" max="13" width="9.85546875" style="1" bestFit="1" customWidth="1"/>
    <col min="14" max="14" width="9.140625" style="1"/>
    <col min="15" max="15" width="8.5703125" style="1" customWidth="1"/>
    <col min="16" max="16" width="9.140625" style="1"/>
    <col min="17" max="17" width="8.5703125" style="1" customWidth="1"/>
    <col min="18" max="18" width="9.140625" style="1"/>
    <col min="19" max="19" width="9.85546875" style="1" bestFit="1" customWidth="1"/>
    <col min="20" max="24" width="9.140625" style="1"/>
    <col min="25" max="25" width="9.85546875" style="1" bestFit="1" customWidth="1"/>
    <col min="26" max="16384" width="9.140625" style="1"/>
  </cols>
  <sheetData>
    <row r="1" spans="1:29" ht="18.75" x14ac:dyDescent="0.3">
      <c r="B1" s="57" t="s">
        <v>34</v>
      </c>
    </row>
    <row r="2" spans="1:29" ht="18.75" x14ac:dyDescent="0.3">
      <c r="B2" s="58" t="s">
        <v>33</v>
      </c>
    </row>
    <row r="3" spans="1:29" ht="18.75" x14ac:dyDescent="0.3">
      <c r="B3" s="57" t="s">
        <v>32</v>
      </c>
      <c r="C3" s="56" t="s">
        <v>31</v>
      </c>
      <c r="D3" s="56"/>
      <c r="E3" s="56"/>
      <c r="F3" s="56"/>
      <c r="G3" s="56"/>
      <c r="H3" s="56"/>
    </row>
    <row r="4" spans="1:29" x14ac:dyDescent="0.25">
      <c r="A4" s="31"/>
      <c r="B4" s="25"/>
      <c r="C4" s="55"/>
      <c r="D4" s="31"/>
      <c r="E4" s="31"/>
      <c r="F4" s="31"/>
      <c r="G4" s="31"/>
      <c r="H4" s="31"/>
    </row>
    <row r="5" spans="1:29" x14ac:dyDescent="0.25">
      <c r="A5" s="31"/>
    </row>
    <row r="6" spans="1:29" ht="18.75" x14ac:dyDescent="0.3">
      <c r="A6" s="31"/>
      <c r="B6" s="53" t="s">
        <v>30</v>
      </c>
      <c r="C6" s="65" t="s">
        <v>25</v>
      </c>
      <c r="D6" s="66"/>
      <c r="E6" s="66"/>
      <c r="F6" s="66"/>
      <c r="G6" s="66"/>
      <c r="H6" s="67"/>
      <c r="I6" s="65" t="s">
        <v>29</v>
      </c>
      <c r="J6" s="66"/>
      <c r="K6" s="66"/>
      <c r="L6" s="66"/>
      <c r="M6" s="66"/>
      <c r="N6" s="67"/>
      <c r="O6" s="65" t="s">
        <v>28</v>
      </c>
      <c r="P6" s="66"/>
      <c r="Q6" s="66"/>
      <c r="R6" s="66"/>
      <c r="S6" s="66"/>
      <c r="T6" s="67"/>
      <c r="U6" s="65" t="s">
        <v>27</v>
      </c>
      <c r="V6" s="66"/>
      <c r="W6" s="66"/>
      <c r="X6" s="66"/>
      <c r="Y6" s="66"/>
      <c r="Z6" s="67"/>
      <c r="AC6" s="1">
        <v>2015</v>
      </c>
    </row>
    <row r="7" spans="1:29" ht="27.75" customHeight="1" x14ac:dyDescent="0.3">
      <c r="A7" s="31"/>
      <c r="B7" s="52">
        <v>2025</v>
      </c>
      <c r="C7" s="64" t="s">
        <v>21</v>
      </c>
      <c r="D7" s="62"/>
      <c r="E7" s="62" t="s">
        <v>20</v>
      </c>
      <c r="F7" s="62"/>
      <c r="G7" s="62" t="s">
        <v>19</v>
      </c>
      <c r="H7" s="63"/>
      <c r="I7" s="64" t="s">
        <v>21</v>
      </c>
      <c r="J7" s="62"/>
      <c r="K7" s="62" t="s">
        <v>20</v>
      </c>
      <c r="L7" s="62"/>
      <c r="M7" s="62" t="s">
        <v>19</v>
      </c>
      <c r="N7" s="63"/>
      <c r="O7" s="64" t="s">
        <v>21</v>
      </c>
      <c r="P7" s="62"/>
      <c r="Q7" s="62" t="s">
        <v>20</v>
      </c>
      <c r="R7" s="62"/>
      <c r="S7" s="62" t="s">
        <v>19</v>
      </c>
      <c r="T7" s="63"/>
      <c r="U7" s="64" t="s">
        <v>21</v>
      </c>
      <c r="V7" s="62"/>
      <c r="W7" s="62" t="s">
        <v>20</v>
      </c>
      <c r="X7" s="62"/>
      <c r="Y7" s="62" t="s">
        <v>19</v>
      </c>
      <c r="Z7" s="63"/>
      <c r="AC7" s="1">
        <f>AC6+1</f>
        <v>2016</v>
      </c>
    </row>
    <row r="8" spans="1:29" ht="21" customHeight="1" x14ac:dyDescent="0.25">
      <c r="A8" s="31"/>
      <c r="B8" s="31"/>
      <c r="C8" s="51" t="s">
        <v>18</v>
      </c>
      <c r="D8" s="50" t="s">
        <v>17</v>
      </c>
      <c r="E8" s="50" t="s">
        <v>18</v>
      </c>
      <c r="F8" s="50" t="s">
        <v>17</v>
      </c>
      <c r="G8" s="50" t="s">
        <v>18</v>
      </c>
      <c r="H8" s="49" t="s">
        <v>17</v>
      </c>
      <c r="I8" s="51" t="s">
        <v>18</v>
      </c>
      <c r="J8" s="50" t="s">
        <v>17</v>
      </c>
      <c r="K8" s="50" t="s">
        <v>18</v>
      </c>
      <c r="L8" s="50" t="s">
        <v>17</v>
      </c>
      <c r="M8" s="50" t="s">
        <v>18</v>
      </c>
      <c r="N8" s="49" t="s">
        <v>17</v>
      </c>
      <c r="O8" s="51" t="s">
        <v>18</v>
      </c>
      <c r="P8" s="50" t="s">
        <v>17</v>
      </c>
      <c r="Q8" s="50" t="s">
        <v>18</v>
      </c>
      <c r="R8" s="50" t="s">
        <v>17</v>
      </c>
      <c r="S8" s="50" t="s">
        <v>18</v>
      </c>
      <c r="T8" s="49" t="s">
        <v>17</v>
      </c>
      <c r="U8" s="51" t="s">
        <v>18</v>
      </c>
      <c r="V8" s="50" t="s">
        <v>17</v>
      </c>
      <c r="W8" s="50" t="s">
        <v>18</v>
      </c>
      <c r="X8" s="50" t="s">
        <v>17</v>
      </c>
      <c r="Y8" s="50" t="s">
        <v>18</v>
      </c>
      <c r="Z8" s="49" t="s">
        <v>17</v>
      </c>
      <c r="AC8" s="1">
        <f>AC7+1</f>
        <v>2017</v>
      </c>
    </row>
    <row r="9" spans="1:29" x14ac:dyDescent="0.25">
      <c r="A9" s="54"/>
      <c r="B9" s="48" t="s">
        <v>16</v>
      </c>
      <c r="C9" s="21"/>
      <c r="D9" s="47"/>
      <c r="E9" s="21"/>
      <c r="F9" s="47"/>
      <c r="G9" s="21"/>
      <c r="H9" s="46"/>
      <c r="I9" s="18"/>
      <c r="J9" s="45"/>
      <c r="K9" s="18"/>
      <c r="L9" s="45"/>
      <c r="M9" s="18"/>
      <c r="N9" s="44"/>
      <c r="O9" s="21"/>
      <c r="P9" s="47"/>
      <c r="Q9" s="21"/>
      <c r="R9" s="47"/>
      <c r="S9" s="21"/>
      <c r="T9" s="46"/>
      <c r="U9" s="18"/>
      <c r="V9" s="45"/>
      <c r="W9" s="18"/>
      <c r="X9" s="45"/>
      <c r="Y9" s="18"/>
      <c r="Z9" s="44"/>
      <c r="AC9" s="1">
        <f>AC8+1</f>
        <v>2018</v>
      </c>
    </row>
    <row r="10" spans="1:29" x14ac:dyDescent="0.25">
      <c r="A10" s="54"/>
      <c r="B10" s="43" t="s">
        <v>15</v>
      </c>
      <c r="C10" s="14"/>
      <c r="D10" s="42"/>
      <c r="E10" s="14"/>
      <c r="F10" s="42"/>
      <c r="G10" s="14"/>
      <c r="H10" s="41"/>
      <c r="I10" s="11"/>
      <c r="J10" s="40"/>
      <c r="K10" s="11"/>
      <c r="L10" s="40"/>
      <c r="M10" s="11"/>
      <c r="N10" s="39"/>
      <c r="O10" s="14"/>
      <c r="P10" s="42"/>
      <c r="Q10" s="14"/>
      <c r="R10" s="42"/>
      <c r="S10" s="14"/>
      <c r="T10" s="41"/>
      <c r="U10" s="11"/>
      <c r="V10" s="40"/>
      <c r="W10" s="11"/>
      <c r="X10" s="40"/>
      <c r="Y10" s="11"/>
      <c r="Z10" s="39"/>
      <c r="AC10" s="1">
        <f>AC9+1</f>
        <v>2019</v>
      </c>
    </row>
    <row r="11" spans="1:29" x14ac:dyDescent="0.25">
      <c r="A11" s="54"/>
      <c r="B11" s="43" t="s">
        <v>14</v>
      </c>
      <c r="C11" s="14"/>
      <c r="D11" s="42"/>
      <c r="E11" s="14"/>
      <c r="F11" s="42"/>
      <c r="G11" s="14"/>
      <c r="H11" s="41"/>
      <c r="I11" s="11"/>
      <c r="J11" s="40"/>
      <c r="K11" s="11"/>
      <c r="L11" s="40"/>
      <c r="M11" s="11"/>
      <c r="N11" s="39"/>
      <c r="O11" s="14"/>
      <c r="P11" s="42"/>
      <c r="Q11" s="14"/>
      <c r="R11" s="42"/>
      <c r="S11" s="14"/>
      <c r="T11" s="41"/>
      <c r="U11" s="11"/>
      <c r="V11" s="40"/>
      <c r="W11" s="11"/>
      <c r="X11" s="40"/>
      <c r="Y11" s="11"/>
      <c r="Z11" s="39"/>
      <c r="AC11" s="1">
        <f>AC10+1</f>
        <v>2020</v>
      </c>
    </row>
    <row r="12" spans="1:29" x14ac:dyDescent="0.25">
      <c r="A12" s="54"/>
      <c r="B12" s="43" t="s">
        <v>13</v>
      </c>
      <c r="C12" s="14"/>
      <c r="D12" s="42"/>
      <c r="E12" s="14"/>
      <c r="F12" s="42"/>
      <c r="G12" s="14"/>
      <c r="H12" s="41"/>
      <c r="I12" s="11"/>
      <c r="J12" s="40"/>
      <c r="K12" s="11"/>
      <c r="L12" s="40"/>
      <c r="M12" s="11"/>
      <c r="N12" s="39"/>
      <c r="O12" s="14"/>
      <c r="P12" s="42"/>
      <c r="Q12" s="14"/>
      <c r="R12" s="42"/>
      <c r="S12" s="14"/>
      <c r="T12" s="41"/>
      <c r="U12" s="11"/>
      <c r="V12" s="40"/>
      <c r="W12" s="11"/>
      <c r="X12" s="40"/>
      <c r="Y12" s="11"/>
      <c r="Z12" s="39"/>
    </row>
    <row r="13" spans="1:29" x14ac:dyDescent="0.25">
      <c r="A13" s="54"/>
      <c r="B13" s="43" t="s">
        <v>12</v>
      </c>
      <c r="C13" s="14"/>
      <c r="D13" s="42"/>
      <c r="E13" s="14"/>
      <c r="F13" s="42"/>
      <c r="G13" s="14"/>
      <c r="H13" s="41"/>
      <c r="I13" s="11"/>
      <c r="J13" s="40"/>
      <c r="K13" s="11"/>
      <c r="L13" s="40"/>
      <c r="M13" s="11"/>
      <c r="N13" s="39"/>
      <c r="O13" s="14"/>
      <c r="P13" s="42"/>
      <c r="Q13" s="14"/>
      <c r="R13" s="42"/>
      <c r="S13" s="14"/>
      <c r="T13" s="41"/>
      <c r="U13" s="11"/>
      <c r="V13" s="40"/>
      <c r="W13" s="11"/>
      <c r="X13" s="40"/>
      <c r="Y13" s="11"/>
      <c r="Z13" s="39"/>
    </row>
    <row r="14" spans="1:29" x14ac:dyDescent="0.25">
      <c r="A14" s="54"/>
      <c r="B14" s="43" t="s">
        <v>11</v>
      </c>
      <c r="C14" s="14"/>
      <c r="D14" s="42"/>
      <c r="E14" s="14"/>
      <c r="F14" s="42"/>
      <c r="G14" s="14"/>
      <c r="H14" s="41"/>
      <c r="I14" s="11"/>
      <c r="J14" s="40"/>
      <c r="K14" s="11"/>
      <c r="L14" s="40"/>
      <c r="M14" s="11"/>
      <c r="N14" s="39"/>
      <c r="O14" s="14"/>
      <c r="P14" s="42"/>
      <c r="Q14" s="14"/>
      <c r="R14" s="42"/>
      <c r="S14" s="14"/>
      <c r="T14" s="41"/>
      <c r="U14" s="11"/>
      <c r="V14" s="40"/>
      <c r="W14" s="11"/>
      <c r="X14" s="40"/>
      <c r="Y14" s="11"/>
      <c r="Z14" s="39"/>
    </row>
    <row r="15" spans="1:29" x14ac:dyDescent="0.25">
      <c r="A15" s="54"/>
      <c r="B15" s="43" t="s">
        <v>10</v>
      </c>
      <c r="C15" s="14"/>
      <c r="D15" s="42"/>
      <c r="E15" s="14"/>
      <c r="F15" s="42"/>
      <c r="G15" s="14"/>
      <c r="H15" s="41"/>
      <c r="I15" s="11"/>
      <c r="J15" s="40"/>
      <c r="K15" s="11"/>
      <c r="L15" s="40"/>
      <c r="M15" s="11"/>
      <c r="N15" s="39"/>
      <c r="O15" s="14"/>
      <c r="P15" s="42"/>
      <c r="Q15" s="14"/>
      <c r="R15" s="42"/>
      <c r="S15" s="14"/>
      <c r="T15" s="41"/>
      <c r="U15" s="11"/>
      <c r="V15" s="40"/>
      <c r="W15" s="11"/>
      <c r="X15" s="40"/>
      <c r="Y15" s="11"/>
      <c r="Z15" s="39"/>
    </row>
    <row r="16" spans="1:29" x14ac:dyDescent="0.25">
      <c r="A16" s="54"/>
      <c r="B16" s="43" t="s">
        <v>9</v>
      </c>
      <c r="C16" s="14"/>
      <c r="D16" s="42"/>
      <c r="E16" s="14"/>
      <c r="F16" s="42"/>
      <c r="G16" s="14"/>
      <c r="H16" s="41"/>
      <c r="I16" s="11"/>
      <c r="J16" s="40"/>
      <c r="K16" s="11"/>
      <c r="L16" s="40"/>
      <c r="M16" s="11"/>
      <c r="N16" s="39"/>
      <c r="O16" s="14"/>
      <c r="P16" s="42"/>
      <c r="Q16" s="14"/>
      <c r="R16" s="42"/>
      <c r="S16" s="14"/>
      <c r="T16" s="41"/>
      <c r="U16" s="11"/>
      <c r="V16" s="40"/>
      <c r="W16" s="11"/>
      <c r="X16" s="40"/>
      <c r="Y16" s="11"/>
      <c r="Z16" s="39"/>
    </row>
    <row r="17" spans="1:26" x14ac:dyDescent="0.25">
      <c r="A17" s="54"/>
      <c r="B17" s="43" t="s">
        <v>8</v>
      </c>
      <c r="C17" s="14"/>
      <c r="D17" s="42"/>
      <c r="E17" s="14"/>
      <c r="F17" s="42"/>
      <c r="G17" s="14"/>
      <c r="H17" s="41"/>
      <c r="I17" s="11"/>
      <c r="J17" s="40"/>
      <c r="K17" s="11"/>
      <c r="L17" s="40"/>
      <c r="M17" s="11"/>
      <c r="N17" s="39"/>
      <c r="O17" s="14"/>
      <c r="P17" s="42"/>
      <c r="Q17" s="14"/>
      <c r="R17" s="42"/>
      <c r="S17" s="14"/>
      <c r="T17" s="41"/>
      <c r="U17" s="11"/>
      <c r="V17" s="40"/>
      <c r="W17" s="11"/>
      <c r="X17" s="40"/>
      <c r="Y17" s="11"/>
      <c r="Z17" s="39"/>
    </row>
    <row r="18" spans="1:26" x14ac:dyDescent="0.25">
      <c r="A18" s="54"/>
      <c r="B18" s="43" t="s">
        <v>7</v>
      </c>
      <c r="C18" s="14"/>
      <c r="D18" s="42"/>
      <c r="E18" s="14"/>
      <c r="F18" s="42"/>
      <c r="G18" s="14"/>
      <c r="H18" s="41"/>
      <c r="I18" s="11"/>
      <c r="J18" s="40"/>
      <c r="K18" s="11"/>
      <c r="L18" s="40"/>
      <c r="M18" s="11"/>
      <c r="N18" s="39"/>
      <c r="O18" s="14"/>
      <c r="P18" s="42"/>
      <c r="Q18" s="14"/>
      <c r="R18" s="42"/>
      <c r="S18" s="14"/>
      <c r="T18" s="41"/>
      <c r="U18" s="11"/>
      <c r="V18" s="40"/>
      <c r="W18" s="11"/>
      <c r="X18" s="40"/>
      <c r="Y18" s="11"/>
      <c r="Z18" s="39"/>
    </row>
    <row r="19" spans="1:26" x14ac:dyDescent="0.25">
      <c r="A19" s="54"/>
      <c r="B19" s="43" t="s">
        <v>6</v>
      </c>
      <c r="C19" s="14"/>
      <c r="D19" s="42"/>
      <c r="E19" s="14"/>
      <c r="F19" s="42"/>
      <c r="G19" s="14"/>
      <c r="H19" s="12"/>
      <c r="I19" s="11"/>
      <c r="J19" s="40"/>
      <c r="K19" s="11"/>
      <c r="L19" s="40"/>
      <c r="M19" s="11"/>
      <c r="N19" s="9"/>
      <c r="O19" s="14"/>
      <c r="P19" s="42"/>
      <c r="Q19" s="14"/>
      <c r="R19" s="42"/>
      <c r="S19" s="14"/>
      <c r="T19" s="12"/>
      <c r="U19" s="11"/>
      <c r="V19" s="40"/>
      <c r="W19" s="11"/>
      <c r="X19" s="40"/>
      <c r="Y19" s="11"/>
      <c r="Z19" s="9"/>
    </row>
    <row r="20" spans="1:26" x14ac:dyDescent="0.25">
      <c r="A20" s="54"/>
      <c r="B20" s="43" t="s">
        <v>5</v>
      </c>
      <c r="C20" s="14"/>
      <c r="D20" s="42"/>
      <c r="E20" s="14"/>
      <c r="F20" s="42"/>
      <c r="G20" s="14"/>
      <c r="H20" s="41"/>
      <c r="I20" s="11"/>
      <c r="J20" s="40"/>
      <c r="K20" s="11"/>
      <c r="L20" s="40"/>
      <c r="M20" s="11"/>
      <c r="N20" s="39"/>
      <c r="O20" s="14"/>
      <c r="P20" s="42"/>
      <c r="Q20" s="14"/>
      <c r="R20" s="42"/>
      <c r="S20" s="14"/>
      <c r="T20" s="41"/>
      <c r="U20" s="11"/>
      <c r="V20" s="40"/>
      <c r="W20" s="11"/>
      <c r="X20" s="40"/>
      <c r="Y20" s="11"/>
      <c r="Z20" s="39"/>
    </row>
    <row r="21" spans="1:26" x14ac:dyDescent="0.25">
      <c r="A21" s="54"/>
      <c r="B21" s="38" t="s">
        <v>0</v>
      </c>
      <c r="C21" s="36"/>
      <c r="D21" s="37"/>
      <c r="E21" s="36"/>
      <c r="F21" s="37"/>
      <c r="G21" s="36"/>
      <c r="H21" s="35"/>
      <c r="I21" s="33"/>
      <c r="J21" s="34"/>
      <c r="K21" s="33"/>
      <c r="L21" s="34"/>
      <c r="M21" s="33"/>
      <c r="N21" s="32"/>
      <c r="O21" s="36"/>
      <c r="P21" s="37"/>
      <c r="Q21" s="36"/>
      <c r="R21" s="37"/>
      <c r="S21" s="36"/>
      <c r="T21" s="35"/>
      <c r="U21" s="33"/>
      <c r="V21" s="34"/>
      <c r="W21" s="33"/>
      <c r="X21" s="34"/>
      <c r="Y21" s="33"/>
      <c r="Z21" s="32"/>
    </row>
    <row r="22" spans="1:26" x14ac:dyDescent="0.25">
      <c r="A22" s="31"/>
      <c r="B22" s="31"/>
      <c r="C22" s="30"/>
      <c r="D22" s="29"/>
      <c r="E22" s="30"/>
      <c r="F22" s="29"/>
      <c r="G22" s="30"/>
      <c r="H22" s="29"/>
      <c r="I22" s="30"/>
      <c r="J22" s="29"/>
      <c r="K22" s="30"/>
      <c r="L22" s="29"/>
      <c r="M22" s="30"/>
      <c r="N22" s="29"/>
      <c r="O22" s="30"/>
      <c r="P22" s="29"/>
      <c r="Q22" s="30"/>
      <c r="R22" s="29"/>
      <c r="S22" s="30"/>
      <c r="T22" s="29"/>
      <c r="U22" s="30"/>
      <c r="V22" s="29"/>
      <c r="W22" s="30"/>
      <c r="X22" s="29"/>
      <c r="Y22" s="30"/>
      <c r="Z22" s="29"/>
    </row>
    <row r="23" spans="1:26" x14ac:dyDescent="0.25">
      <c r="A23" s="31"/>
      <c r="B23" s="22" t="s">
        <v>4</v>
      </c>
      <c r="C23" s="21"/>
      <c r="D23" s="19"/>
      <c r="E23" s="21"/>
      <c r="F23" s="19"/>
      <c r="G23" s="20"/>
      <c r="H23" s="19"/>
      <c r="I23" s="18"/>
      <c r="J23" s="16"/>
      <c r="K23" s="18"/>
      <c r="L23" s="16"/>
      <c r="M23" s="17"/>
      <c r="N23" s="16"/>
      <c r="O23" s="21"/>
      <c r="P23" s="19"/>
      <c r="Q23" s="21"/>
      <c r="R23" s="19"/>
      <c r="S23" s="20"/>
      <c r="T23" s="19"/>
      <c r="U23" s="18"/>
      <c r="V23" s="16"/>
      <c r="W23" s="18"/>
      <c r="X23" s="16"/>
      <c r="Y23" s="17"/>
      <c r="Z23" s="16"/>
    </row>
    <row r="24" spans="1:26" x14ac:dyDescent="0.25">
      <c r="A24" s="31"/>
      <c r="B24" s="15" t="s">
        <v>3</v>
      </c>
      <c r="C24" s="14"/>
      <c r="D24" s="12"/>
      <c r="E24" s="14"/>
      <c r="F24" s="12"/>
      <c r="G24" s="13"/>
      <c r="H24" s="12"/>
      <c r="I24" s="11"/>
      <c r="J24" s="9"/>
      <c r="K24" s="11"/>
      <c r="L24" s="9"/>
      <c r="M24" s="10"/>
      <c r="N24" s="9"/>
      <c r="O24" s="14"/>
      <c r="P24" s="12"/>
      <c r="Q24" s="14"/>
      <c r="R24" s="12"/>
      <c r="S24" s="13"/>
      <c r="T24" s="12"/>
      <c r="U24" s="11"/>
      <c r="V24" s="9"/>
      <c r="W24" s="11"/>
      <c r="X24" s="9"/>
      <c r="Y24" s="10"/>
      <c r="Z24" s="9"/>
    </row>
    <row r="25" spans="1:26" x14ac:dyDescent="0.25">
      <c r="A25" s="31"/>
      <c r="B25" s="8" t="s">
        <v>0</v>
      </c>
      <c r="C25" s="7"/>
      <c r="D25" s="5"/>
      <c r="E25" s="7"/>
      <c r="F25" s="5"/>
      <c r="G25" s="6"/>
      <c r="H25" s="5"/>
      <c r="I25" s="4"/>
      <c r="J25" s="2"/>
      <c r="K25" s="4"/>
      <c r="L25" s="2"/>
      <c r="M25" s="3"/>
      <c r="N25" s="2"/>
      <c r="O25" s="7"/>
      <c r="P25" s="5"/>
      <c r="Q25" s="7"/>
      <c r="R25" s="5"/>
      <c r="S25" s="6"/>
      <c r="T25" s="5"/>
      <c r="U25" s="4"/>
      <c r="V25" s="2"/>
      <c r="W25" s="4"/>
      <c r="X25" s="2"/>
      <c r="Y25" s="3"/>
      <c r="Z25" s="2"/>
    </row>
    <row r="26" spans="1:26" x14ac:dyDescent="0.25">
      <c r="A26" s="31"/>
      <c r="B26" s="25"/>
      <c r="C26" s="24"/>
      <c r="D26" s="23"/>
      <c r="E26" s="24"/>
      <c r="F26" s="23"/>
      <c r="G26" s="24"/>
      <c r="H26" s="23"/>
      <c r="I26" s="24"/>
      <c r="J26" s="23"/>
      <c r="K26" s="24"/>
      <c r="L26" s="23"/>
      <c r="M26" s="24"/>
      <c r="N26" s="23"/>
      <c r="O26" s="24"/>
      <c r="P26" s="23"/>
      <c r="Q26" s="24"/>
      <c r="R26" s="23"/>
      <c r="S26" s="24"/>
      <c r="T26" s="23"/>
      <c r="U26" s="24"/>
      <c r="V26" s="23"/>
      <c r="W26" s="24"/>
      <c r="X26" s="23"/>
      <c r="Y26" s="24"/>
      <c r="Z26" s="23"/>
    </row>
    <row r="27" spans="1:26" x14ac:dyDescent="0.25">
      <c r="A27" s="31"/>
      <c r="B27" s="22" t="s">
        <v>2</v>
      </c>
      <c r="C27" s="21"/>
      <c r="D27" s="19"/>
      <c r="E27" s="21"/>
      <c r="F27" s="19"/>
      <c r="G27" s="20"/>
      <c r="H27" s="19"/>
      <c r="I27" s="18"/>
      <c r="J27" s="16"/>
      <c r="K27" s="18"/>
      <c r="L27" s="16"/>
      <c r="M27" s="17"/>
      <c r="N27" s="16"/>
      <c r="O27" s="21"/>
      <c r="P27" s="19"/>
      <c r="Q27" s="21"/>
      <c r="R27" s="19"/>
      <c r="S27" s="20"/>
      <c r="T27" s="19"/>
      <c r="U27" s="18"/>
      <c r="V27" s="16"/>
      <c r="W27" s="18"/>
      <c r="X27" s="16"/>
      <c r="Y27" s="17"/>
      <c r="Z27" s="16"/>
    </row>
    <row r="28" spans="1:26" x14ac:dyDescent="0.25">
      <c r="A28" s="31"/>
      <c r="B28" s="15" t="s">
        <v>1</v>
      </c>
      <c r="C28" s="14"/>
      <c r="D28" s="12"/>
      <c r="E28" s="14"/>
      <c r="F28" s="12"/>
      <c r="G28" s="13"/>
      <c r="H28" s="12"/>
      <c r="I28" s="11"/>
      <c r="J28" s="9"/>
      <c r="K28" s="11"/>
      <c r="L28" s="9"/>
      <c r="M28" s="10"/>
      <c r="N28" s="9"/>
      <c r="O28" s="14"/>
      <c r="P28" s="12"/>
      <c r="Q28" s="14"/>
      <c r="R28" s="12"/>
      <c r="S28" s="13"/>
      <c r="T28" s="12"/>
      <c r="U28" s="11"/>
      <c r="V28" s="9"/>
      <c r="W28" s="11"/>
      <c r="X28" s="9"/>
      <c r="Y28" s="10"/>
      <c r="Z28" s="9"/>
    </row>
    <row r="29" spans="1:26" x14ac:dyDescent="0.25">
      <c r="A29" s="31"/>
      <c r="B29" s="8" t="s">
        <v>0</v>
      </c>
      <c r="C29" s="7"/>
      <c r="D29" s="5"/>
      <c r="E29" s="7"/>
      <c r="F29" s="5"/>
      <c r="G29" s="6"/>
      <c r="H29" s="5"/>
      <c r="I29" s="4"/>
      <c r="J29" s="2"/>
      <c r="K29" s="4"/>
      <c r="L29" s="2"/>
      <c r="M29" s="3"/>
      <c r="N29" s="2"/>
      <c r="O29" s="7"/>
      <c r="P29" s="5"/>
      <c r="Q29" s="7"/>
      <c r="R29" s="5"/>
      <c r="S29" s="6"/>
      <c r="T29" s="5"/>
      <c r="U29" s="4"/>
      <c r="V29" s="2"/>
      <c r="W29" s="4"/>
      <c r="X29" s="2"/>
      <c r="Y29" s="3"/>
      <c r="Z29" s="2"/>
    </row>
    <row r="31" spans="1:26" ht="18.75" x14ac:dyDescent="0.3">
      <c r="B31" s="53" t="s">
        <v>26</v>
      </c>
      <c r="C31" s="65" t="s">
        <v>25</v>
      </c>
      <c r="D31" s="66"/>
      <c r="E31" s="66"/>
      <c r="F31" s="66"/>
      <c r="G31" s="66"/>
      <c r="H31" s="67"/>
      <c r="I31" s="65" t="s">
        <v>24</v>
      </c>
      <c r="J31" s="66"/>
      <c r="K31" s="66"/>
      <c r="L31" s="66"/>
      <c r="M31" s="66"/>
      <c r="N31" s="67"/>
      <c r="O31" s="65" t="s">
        <v>23</v>
      </c>
      <c r="P31" s="66"/>
      <c r="Q31" s="66"/>
      <c r="R31" s="66"/>
      <c r="S31" s="66"/>
      <c r="T31" s="67"/>
      <c r="U31" s="65" t="s">
        <v>22</v>
      </c>
      <c r="V31" s="66"/>
      <c r="W31" s="66"/>
      <c r="X31" s="66"/>
      <c r="Y31" s="66"/>
      <c r="Z31" s="67"/>
    </row>
    <row r="32" spans="1:26" ht="29.25" customHeight="1" x14ac:dyDescent="0.3">
      <c r="B32" s="52">
        <v>2023</v>
      </c>
      <c r="C32" s="64" t="s">
        <v>21</v>
      </c>
      <c r="D32" s="62"/>
      <c r="E32" s="62" t="s">
        <v>20</v>
      </c>
      <c r="F32" s="62"/>
      <c r="G32" s="62" t="s">
        <v>19</v>
      </c>
      <c r="H32" s="63"/>
      <c r="I32" s="64" t="s">
        <v>21</v>
      </c>
      <c r="J32" s="62"/>
      <c r="K32" s="62" t="s">
        <v>20</v>
      </c>
      <c r="L32" s="62"/>
      <c r="M32" s="62" t="s">
        <v>19</v>
      </c>
      <c r="N32" s="63"/>
      <c r="O32" s="64" t="s">
        <v>21</v>
      </c>
      <c r="P32" s="62"/>
      <c r="Q32" s="62" t="s">
        <v>20</v>
      </c>
      <c r="R32" s="62"/>
      <c r="S32" s="62" t="s">
        <v>19</v>
      </c>
      <c r="T32" s="63"/>
      <c r="U32" s="64" t="s">
        <v>21</v>
      </c>
      <c r="V32" s="62"/>
      <c r="W32" s="62" t="s">
        <v>20</v>
      </c>
      <c r="X32" s="62"/>
      <c r="Y32" s="62" t="s">
        <v>19</v>
      </c>
      <c r="Z32" s="63"/>
    </row>
    <row r="33" spans="2:26" x14ac:dyDescent="0.25">
      <c r="B33" s="31"/>
      <c r="C33" s="51" t="s">
        <v>18</v>
      </c>
      <c r="D33" s="50" t="s">
        <v>17</v>
      </c>
      <c r="E33" s="50" t="s">
        <v>18</v>
      </c>
      <c r="F33" s="50" t="s">
        <v>17</v>
      </c>
      <c r="G33" s="50" t="s">
        <v>18</v>
      </c>
      <c r="H33" s="49" t="s">
        <v>17</v>
      </c>
      <c r="I33" s="51" t="s">
        <v>18</v>
      </c>
      <c r="J33" s="50" t="s">
        <v>17</v>
      </c>
      <c r="K33" s="50" t="s">
        <v>18</v>
      </c>
      <c r="L33" s="50" t="s">
        <v>17</v>
      </c>
      <c r="M33" s="50" t="s">
        <v>18</v>
      </c>
      <c r="N33" s="49" t="s">
        <v>17</v>
      </c>
      <c r="O33" s="51" t="s">
        <v>18</v>
      </c>
      <c r="P33" s="50" t="s">
        <v>17</v>
      </c>
      <c r="Q33" s="50" t="s">
        <v>18</v>
      </c>
      <c r="R33" s="50" t="s">
        <v>17</v>
      </c>
      <c r="S33" s="50" t="s">
        <v>18</v>
      </c>
      <c r="T33" s="49" t="s">
        <v>17</v>
      </c>
      <c r="U33" s="51" t="s">
        <v>18</v>
      </c>
      <c r="V33" s="50" t="s">
        <v>17</v>
      </c>
      <c r="W33" s="50" t="s">
        <v>18</v>
      </c>
      <c r="X33" s="50" t="s">
        <v>17</v>
      </c>
      <c r="Y33" s="50" t="s">
        <v>18</v>
      </c>
      <c r="Z33" s="49" t="s">
        <v>17</v>
      </c>
    </row>
    <row r="34" spans="2:26" x14ac:dyDescent="0.25">
      <c r="B34" s="48" t="s">
        <v>16</v>
      </c>
      <c r="C34" s="21"/>
      <c r="D34" s="47"/>
      <c r="E34" s="21"/>
      <c r="F34" s="47"/>
      <c r="G34" s="21"/>
      <c r="H34" s="46"/>
      <c r="I34" s="18"/>
      <c r="J34" s="45"/>
      <c r="K34" s="18"/>
      <c r="L34" s="45"/>
      <c r="M34" s="18"/>
      <c r="N34" s="44"/>
      <c r="O34" s="21"/>
      <c r="P34" s="47"/>
      <c r="Q34" s="21"/>
      <c r="R34" s="47"/>
      <c r="S34" s="21"/>
      <c r="T34" s="46"/>
      <c r="U34" s="18"/>
      <c r="V34" s="45"/>
      <c r="W34" s="18"/>
      <c r="X34" s="45"/>
      <c r="Y34" s="18"/>
      <c r="Z34" s="44"/>
    </row>
    <row r="35" spans="2:26" x14ac:dyDescent="0.25">
      <c r="B35" s="43" t="s">
        <v>15</v>
      </c>
      <c r="C35" s="14"/>
      <c r="D35" s="42"/>
      <c r="E35" s="14"/>
      <c r="F35" s="42"/>
      <c r="G35" s="14"/>
      <c r="H35" s="41"/>
      <c r="I35" s="11"/>
      <c r="J35" s="40"/>
      <c r="K35" s="11"/>
      <c r="L35" s="40"/>
      <c r="M35" s="11"/>
      <c r="N35" s="39"/>
      <c r="O35" s="14"/>
      <c r="P35" s="42"/>
      <c r="Q35" s="14"/>
      <c r="R35" s="42"/>
      <c r="S35" s="14"/>
      <c r="T35" s="41"/>
      <c r="U35" s="11"/>
      <c r="V35" s="40"/>
      <c r="W35" s="11"/>
      <c r="X35" s="40"/>
      <c r="Y35" s="11"/>
      <c r="Z35" s="39"/>
    </row>
    <row r="36" spans="2:26" x14ac:dyDescent="0.25">
      <c r="B36" s="43" t="s">
        <v>14</v>
      </c>
      <c r="C36" s="14"/>
      <c r="D36" s="42"/>
      <c r="E36" s="14"/>
      <c r="F36" s="42"/>
      <c r="G36" s="14"/>
      <c r="H36" s="41"/>
      <c r="I36" s="11"/>
      <c r="J36" s="40"/>
      <c r="K36" s="11"/>
      <c r="L36" s="40"/>
      <c r="M36" s="11"/>
      <c r="N36" s="39"/>
      <c r="O36" s="14"/>
      <c r="P36" s="42"/>
      <c r="Q36" s="14"/>
      <c r="R36" s="42"/>
      <c r="S36" s="14"/>
      <c r="T36" s="41"/>
      <c r="U36" s="11"/>
      <c r="V36" s="40"/>
      <c r="W36" s="11"/>
      <c r="X36" s="40"/>
      <c r="Y36" s="11"/>
      <c r="Z36" s="39"/>
    </row>
    <row r="37" spans="2:26" x14ac:dyDescent="0.25">
      <c r="B37" s="43" t="s">
        <v>13</v>
      </c>
      <c r="C37" s="14"/>
      <c r="D37" s="42"/>
      <c r="E37" s="14"/>
      <c r="F37" s="42"/>
      <c r="G37" s="14"/>
      <c r="H37" s="41"/>
      <c r="I37" s="11"/>
      <c r="J37" s="40"/>
      <c r="K37" s="11"/>
      <c r="L37" s="40"/>
      <c r="M37" s="11"/>
      <c r="N37" s="39"/>
      <c r="O37" s="14"/>
      <c r="P37" s="42"/>
      <c r="Q37" s="14"/>
      <c r="R37" s="42"/>
      <c r="S37" s="14"/>
      <c r="T37" s="41"/>
      <c r="U37" s="11"/>
      <c r="V37" s="40"/>
      <c r="W37" s="11"/>
      <c r="X37" s="40"/>
      <c r="Y37" s="11"/>
      <c r="Z37" s="39"/>
    </row>
    <row r="38" spans="2:26" x14ac:dyDescent="0.25">
      <c r="B38" s="43" t="s">
        <v>12</v>
      </c>
      <c r="C38" s="14"/>
      <c r="D38" s="42"/>
      <c r="E38" s="14"/>
      <c r="F38" s="42"/>
      <c r="G38" s="14"/>
      <c r="H38" s="41"/>
      <c r="I38" s="11"/>
      <c r="J38" s="40"/>
      <c r="K38" s="11"/>
      <c r="L38" s="40"/>
      <c r="M38" s="11"/>
      <c r="N38" s="39"/>
      <c r="O38" s="14"/>
      <c r="P38" s="42"/>
      <c r="Q38" s="14"/>
      <c r="R38" s="42"/>
      <c r="S38" s="14"/>
      <c r="T38" s="41"/>
      <c r="U38" s="11"/>
      <c r="V38" s="40"/>
      <c r="W38" s="11"/>
      <c r="X38" s="40"/>
      <c r="Y38" s="11"/>
      <c r="Z38" s="39"/>
    </row>
    <row r="39" spans="2:26" x14ac:dyDescent="0.25">
      <c r="B39" s="43" t="s">
        <v>11</v>
      </c>
      <c r="C39" s="14"/>
      <c r="D39" s="42"/>
      <c r="E39" s="14"/>
      <c r="F39" s="42"/>
      <c r="G39" s="14"/>
      <c r="H39" s="41"/>
      <c r="I39" s="11"/>
      <c r="J39" s="40"/>
      <c r="K39" s="11"/>
      <c r="L39" s="40"/>
      <c r="M39" s="11"/>
      <c r="N39" s="39"/>
      <c r="O39" s="14"/>
      <c r="P39" s="42"/>
      <c r="Q39" s="14"/>
      <c r="R39" s="42"/>
      <c r="S39" s="14"/>
      <c r="T39" s="41"/>
      <c r="U39" s="11"/>
      <c r="V39" s="40"/>
      <c r="W39" s="11"/>
      <c r="X39" s="40"/>
      <c r="Y39" s="11"/>
      <c r="Z39" s="39"/>
    </row>
    <row r="40" spans="2:26" x14ac:dyDescent="0.25">
      <c r="B40" s="43" t="s">
        <v>10</v>
      </c>
      <c r="C40" s="14"/>
      <c r="D40" s="42"/>
      <c r="E40" s="14"/>
      <c r="F40" s="42"/>
      <c r="G40" s="14"/>
      <c r="H40" s="41"/>
      <c r="I40" s="11"/>
      <c r="J40" s="40"/>
      <c r="K40" s="11"/>
      <c r="L40" s="40"/>
      <c r="M40" s="11"/>
      <c r="N40" s="39"/>
      <c r="O40" s="14"/>
      <c r="P40" s="42"/>
      <c r="Q40" s="14"/>
      <c r="R40" s="42"/>
      <c r="S40" s="14"/>
      <c r="T40" s="41"/>
      <c r="U40" s="11"/>
      <c r="V40" s="40"/>
      <c r="W40" s="11"/>
      <c r="X40" s="40"/>
      <c r="Y40" s="11"/>
      <c r="Z40" s="39"/>
    </row>
    <row r="41" spans="2:26" x14ac:dyDescent="0.25">
      <c r="B41" s="43" t="s">
        <v>9</v>
      </c>
      <c r="C41" s="14"/>
      <c r="D41" s="42"/>
      <c r="E41" s="14"/>
      <c r="F41" s="42"/>
      <c r="G41" s="14"/>
      <c r="H41" s="41"/>
      <c r="I41" s="11"/>
      <c r="J41" s="40"/>
      <c r="K41" s="11"/>
      <c r="L41" s="40"/>
      <c r="M41" s="11"/>
      <c r="N41" s="39"/>
      <c r="O41" s="14"/>
      <c r="P41" s="42"/>
      <c r="Q41" s="14"/>
      <c r="R41" s="42"/>
      <c r="S41" s="14"/>
      <c r="T41" s="41"/>
      <c r="U41" s="11"/>
      <c r="V41" s="40"/>
      <c r="W41" s="11"/>
      <c r="X41" s="40"/>
      <c r="Y41" s="11"/>
      <c r="Z41" s="39"/>
    </row>
    <row r="42" spans="2:26" x14ac:dyDescent="0.25">
      <c r="B42" s="43" t="s">
        <v>8</v>
      </c>
      <c r="C42" s="14"/>
      <c r="D42" s="42"/>
      <c r="E42" s="14"/>
      <c r="F42" s="42"/>
      <c r="G42" s="14"/>
      <c r="H42" s="41"/>
      <c r="I42" s="11"/>
      <c r="J42" s="40"/>
      <c r="K42" s="11"/>
      <c r="L42" s="40"/>
      <c r="M42" s="11"/>
      <c r="N42" s="39"/>
      <c r="O42" s="14"/>
      <c r="P42" s="42"/>
      <c r="Q42" s="14"/>
      <c r="R42" s="42"/>
      <c r="S42" s="14"/>
      <c r="T42" s="41"/>
      <c r="U42" s="11"/>
      <c r="V42" s="40"/>
      <c r="W42" s="11"/>
      <c r="X42" s="40"/>
      <c r="Y42" s="11"/>
      <c r="Z42" s="39"/>
    </row>
    <row r="43" spans="2:26" x14ac:dyDescent="0.25">
      <c r="B43" s="43" t="s">
        <v>7</v>
      </c>
      <c r="C43" s="14"/>
      <c r="D43" s="42"/>
      <c r="E43" s="14"/>
      <c r="F43" s="42"/>
      <c r="G43" s="14"/>
      <c r="H43" s="41"/>
      <c r="I43" s="11"/>
      <c r="J43" s="40"/>
      <c r="K43" s="11"/>
      <c r="L43" s="40"/>
      <c r="M43" s="11"/>
      <c r="N43" s="39"/>
      <c r="O43" s="14"/>
      <c r="P43" s="42"/>
      <c r="Q43" s="14"/>
      <c r="R43" s="42"/>
      <c r="S43" s="14"/>
      <c r="T43" s="41"/>
      <c r="U43" s="11"/>
      <c r="V43" s="40"/>
      <c r="W43" s="11"/>
      <c r="X43" s="40"/>
      <c r="Y43" s="11"/>
      <c r="Z43" s="39"/>
    </row>
    <row r="44" spans="2:26" x14ac:dyDescent="0.25">
      <c r="B44" s="43" t="s">
        <v>6</v>
      </c>
      <c r="C44" s="14"/>
      <c r="D44" s="42"/>
      <c r="E44" s="14"/>
      <c r="F44" s="42"/>
      <c r="G44" s="14"/>
      <c r="H44" s="12"/>
      <c r="I44" s="11"/>
      <c r="J44" s="40"/>
      <c r="K44" s="11"/>
      <c r="L44" s="40"/>
      <c r="M44" s="11"/>
      <c r="N44" s="9"/>
      <c r="O44" s="14"/>
      <c r="P44" s="42"/>
      <c r="Q44" s="14"/>
      <c r="R44" s="42"/>
      <c r="S44" s="14"/>
      <c r="T44" s="12"/>
      <c r="U44" s="11"/>
      <c r="V44" s="40"/>
      <c r="W44" s="11"/>
      <c r="X44" s="40"/>
      <c r="Y44" s="11"/>
      <c r="Z44" s="9"/>
    </row>
    <row r="45" spans="2:26" x14ac:dyDescent="0.25">
      <c r="B45" s="43" t="s">
        <v>5</v>
      </c>
      <c r="C45" s="14"/>
      <c r="D45" s="42"/>
      <c r="E45" s="14"/>
      <c r="F45" s="42"/>
      <c r="G45" s="14"/>
      <c r="H45" s="41"/>
      <c r="I45" s="11"/>
      <c r="J45" s="40"/>
      <c r="K45" s="11"/>
      <c r="L45" s="40"/>
      <c r="M45" s="11"/>
      <c r="N45" s="39"/>
      <c r="O45" s="14"/>
      <c r="P45" s="42"/>
      <c r="Q45" s="14"/>
      <c r="R45" s="42"/>
      <c r="S45" s="14"/>
      <c r="T45" s="41"/>
      <c r="U45" s="11"/>
      <c r="V45" s="40"/>
      <c r="W45" s="11"/>
      <c r="X45" s="40"/>
      <c r="Y45" s="11"/>
      <c r="Z45" s="39"/>
    </row>
    <row r="46" spans="2:26" x14ac:dyDescent="0.25">
      <c r="B46" s="38" t="s">
        <v>0</v>
      </c>
      <c r="C46" s="36"/>
      <c r="D46" s="37"/>
      <c r="E46" s="36"/>
      <c r="F46" s="37"/>
      <c r="G46" s="36"/>
      <c r="H46" s="35"/>
      <c r="I46" s="33"/>
      <c r="J46" s="34"/>
      <c r="K46" s="33"/>
      <c r="L46" s="34"/>
      <c r="M46" s="33"/>
      <c r="N46" s="32"/>
      <c r="O46" s="36"/>
      <c r="P46" s="37"/>
      <c r="Q46" s="36"/>
      <c r="R46" s="37"/>
      <c r="S46" s="36"/>
      <c r="T46" s="35"/>
      <c r="U46" s="33"/>
      <c r="V46" s="34"/>
      <c r="W46" s="33"/>
      <c r="X46" s="34"/>
      <c r="Y46" s="33"/>
      <c r="Z46" s="32"/>
    </row>
    <row r="47" spans="2:26" x14ac:dyDescent="0.25">
      <c r="B47" s="31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29"/>
      <c r="W47" s="30"/>
      <c r="X47" s="29"/>
      <c r="Y47" s="30"/>
      <c r="Z47" s="29"/>
    </row>
    <row r="48" spans="2:26" x14ac:dyDescent="0.25">
      <c r="B48" s="28" t="s">
        <v>4</v>
      </c>
      <c r="C48" s="21"/>
      <c r="D48" s="19"/>
      <c r="E48" s="21"/>
      <c r="F48" s="19"/>
      <c r="G48" s="20"/>
      <c r="H48" s="19"/>
      <c r="I48" s="18"/>
      <c r="J48" s="16"/>
      <c r="K48" s="18"/>
      <c r="L48" s="16"/>
      <c r="M48" s="17"/>
      <c r="N48" s="16"/>
      <c r="O48" s="21"/>
      <c r="P48" s="19"/>
      <c r="Q48" s="21"/>
      <c r="R48" s="19"/>
      <c r="S48" s="20"/>
      <c r="T48" s="19"/>
      <c r="U48" s="18"/>
      <c r="V48" s="16"/>
      <c r="W48" s="18"/>
      <c r="X48" s="16"/>
      <c r="Y48" s="17"/>
      <c r="Z48" s="16"/>
    </row>
    <row r="49" spans="2:26" x14ac:dyDescent="0.25">
      <c r="B49" s="27" t="s">
        <v>3</v>
      </c>
      <c r="C49" s="14"/>
      <c r="D49" s="12"/>
      <c r="E49" s="14"/>
      <c r="F49" s="12"/>
      <c r="G49" s="13"/>
      <c r="H49" s="12"/>
      <c r="I49" s="11"/>
      <c r="J49" s="9"/>
      <c r="K49" s="11"/>
      <c r="L49" s="9"/>
      <c r="M49" s="10"/>
      <c r="N49" s="9"/>
      <c r="O49" s="14"/>
      <c r="P49" s="12"/>
      <c r="Q49" s="14"/>
      <c r="R49" s="12"/>
      <c r="S49" s="13"/>
      <c r="T49" s="12"/>
      <c r="U49" s="11"/>
      <c r="V49" s="9"/>
      <c r="W49" s="11"/>
      <c r="X49" s="9"/>
      <c r="Y49" s="10"/>
      <c r="Z49" s="9"/>
    </row>
    <row r="50" spans="2:26" x14ac:dyDescent="0.25">
      <c r="B50" s="26" t="s">
        <v>0</v>
      </c>
      <c r="C50" s="7"/>
      <c r="D50" s="5"/>
      <c r="E50" s="7"/>
      <c r="F50" s="5"/>
      <c r="G50" s="6"/>
      <c r="H50" s="5"/>
      <c r="I50" s="4"/>
      <c r="J50" s="2"/>
      <c r="K50" s="4"/>
      <c r="L50" s="2"/>
      <c r="M50" s="3"/>
      <c r="N50" s="2"/>
      <c r="O50" s="7"/>
      <c r="P50" s="5"/>
      <c r="Q50" s="7"/>
      <c r="R50" s="5"/>
      <c r="S50" s="6"/>
      <c r="T50" s="5"/>
      <c r="U50" s="4"/>
      <c r="V50" s="2"/>
      <c r="W50" s="4"/>
      <c r="X50" s="2"/>
      <c r="Y50" s="3"/>
      <c r="Z50" s="2"/>
    </row>
    <row r="51" spans="2:26" x14ac:dyDescent="0.25">
      <c r="B51" s="25"/>
      <c r="C51" s="24"/>
      <c r="D51" s="23"/>
      <c r="E51" s="24"/>
      <c r="F51" s="23"/>
      <c r="G51" s="24"/>
      <c r="H51" s="23"/>
      <c r="I51" s="24"/>
      <c r="J51" s="23"/>
      <c r="K51" s="24"/>
      <c r="L51" s="23"/>
      <c r="M51" s="24"/>
      <c r="N51" s="23"/>
      <c r="O51" s="24"/>
      <c r="P51" s="23"/>
      <c r="Q51" s="24"/>
      <c r="R51" s="23"/>
      <c r="S51" s="24"/>
      <c r="T51" s="23"/>
      <c r="U51" s="24"/>
      <c r="V51" s="23"/>
      <c r="W51" s="24"/>
      <c r="X51" s="23"/>
      <c r="Y51" s="24"/>
      <c r="Z51" s="23"/>
    </row>
    <row r="52" spans="2:26" x14ac:dyDescent="0.25">
      <c r="B52" s="22" t="s">
        <v>2</v>
      </c>
      <c r="C52" s="21"/>
      <c r="D52" s="19"/>
      <c r="E52" s="21"/>
      <c r="F52" s="19"/>
      <c r="G52" s="20"/>
      <c r="H52" s="19"/>
      <c r="I52" s="18"/>
      <c r="J52" s="16"/>
      <c r="K52" s="18"/>
      <c r="L52" s="16"/>
      <c r="M52" s="17"/>
      <c r="N52" s="16"/>
      <c r="O52" s="21"/>
      <c r="P52" s="19"/>
      <c r="Q52" s="21"/>
      <c r="R52" s="19"/>
      <c r="S52" s="20"/>
      <c r="T52" s="19"/>
      <c r="U52" s="18"/>
      <c r="V52" s="16"/>
      <c r="W52" s="18"/>
      <c r="X52" s="16"/>
      <c r="Y52" s="17"/>
      <c r="Z52" s="16"/>
    </row>
    <row r="53" spans="2:26" x14ac:dyDescent="0.25">
      <c r="B53" s="15" t="s">
        <v>1</v>
      </c>
      <c r="C53" s="14"/>
      <c r="D53" s="12"/>
      <c r="E53" s="14"/>
      <c r="F53" s="12"/>
      <c r="G53" s="13"/>
      <c r="H53" s="12"/>
      <c r="I53" s="11"/>
      <c r="J53" s="9"/>
      <c r="K53" s="11"/>
      <c r="L53" s="9"/>
      <c r="M53" s="10"/>
      <c r="N53" s="9"/>
      <c r="O53" s="14"/>
      <c r="P53" s="12"/>
      <c r="Q53" s="14"/>
      <c r="R53" s="12"/>
      <c r="S53" s="13"/>
      <c r="T53" s="12"/>
      <c r="U53" s="11"/>
      <c r="V53" s="9"/>
      <c r="W53" s="11"/>
      <c r="X53" s="9"/>
      <c r="Y53" s="10"/>
      <c r="Z53" s="9"/>
    </row>
    <row r="54" spans="2:26" x14ac:dyDescent="0.25">
      <c r="B54" s="8" t="s">
        <v>0</v>
      </c>
      <c r="C54" s="7"/>
      <c r="D54" s="5"/>
      <c r="E54" s="7"/>
      <c r="F54" s="5"/>
      <c r="G54" s="6"/>
      <c r="H54" s="5"/>
      <c r="I54" s="4"/>
      <c r="J54" s="2"/>
      <c r="K54" s="4"/>
      <c r="L54" s="2"/>
      <c r="M54" s="3"/>
      <c r="N54" s="2"/>
      <c r="O54" s="7"/>
      <c r="P54" s="5"/>
      <c r="Q54" s="7"/>
      <c r="R54" s="5"/>
      <c r="S54" s="6"/>
      <c r="T54" s="5"/>
      <c r="U54" s="4"/>
      <c r="V54" s="2"/>
      <c r="W54" s="4"/>
      <c r="X54" s="2"/>
      <c r="Y54" s="3"/>
      <c r="Z54" s="2"/>
    </row>
  </sheetData>
  <mergeCells count="32">
    <mergeCell ref="W32:X32"/>
    <mergeCell ref="Y32:Z32"/>
    <mergeCell ref="M32:N32"/>
    <mergeCell ref="O32:P32"/>
    <mergeCell ref="Q32:R32"/>
    <mergeCell ref="S32:T32"/>
    <mergeCell ref="U32:V32"/>
    <mergeCell ref="O6:T6"/>
    <mergeCell ref="O7:P7"/>
    <mergeCell ref="Q7:R7"/>
    <mergeCell ref="S7:T7"/>
    <mergeCell ref="C32:D32"/>
    <mergeCell ref="E32:F32"/>
    <mergeCell ref="G32:H32"/>
    <mergeCell ref="I32:J32"/>
    <mergeCell ref="K32:L32"/>
    <mergeCell ref="U6:Z6"/>
    <mergeCell ref="U7:V7"/>
    <mergeCell ref="W7:X7"/>
    <mergeCell ref="Y7:Z7"/>
    <mergeCell ref="C31:H31"/>
    <mergeCell ref="I31:N31"/>
    <mergeCell ref="O31:T31"/>
    <mergeCell ref="U31:Z31"/>
    <mergeCell ref="I6:N6"/>
    <mergeCell ref="I7:J7"/>
    <mergeCell ref="C6:H6"/>
    <mergeCell ref="C7:D7"/>
    <mergeCell ref="E7:F7"/>
    <mergeCell ref="G7:H7"/>
    <mergeCell ref="K7:L7"/>
    <mergeCell ref="M7:N7"/>
  </mergeCells>
  <dataValidations count="1">
    <dataValidation type="list" allowBlank="1" showInputMessage="1" showErrorMessage="1" sqref="B7 B32" xr:uid="{00000000-0002-0000-0100-000000000000}">
      <formula1>"2020,2021,2022,2023,2024,2025,2026,2027,2028,2029,2030"</formula1>
    </dataValidation>
  </dataValidations>
  <pageMargins left="0" right="0" top="0" bottom="0.35433070866141736" header="0" footer="0.11811023622047245"/>
  <pageSetup paperSize="9" scale="5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92457fac7d145f98e698f5712f6a6a4 xmlns="a46656d4-8850-49b3-aebd-68bd05f7f43d">
      <Terms xmlns="http://schemas.microsoft.com/office/infopath/2007/PartnerControls"/>
    </j92457fac7d145f98e698f5712f6a6a4>
    <TaxCatchAll xmlns="a46656d4-8850-49b3-aebd-68bd05f7f43d"/>
    <e4b5484c9c824b148c38bfcb2bd74c0d xmlns="a46656d4-8850-49b3-aebd-68bd05f7f43d">
      <Terms xmlns="http://schemas.microsoft.com/office/infopath/2007/PartnerControls"/>
    </e4b5484c9c824b148c38bfcb2bd74c0d>
    <o68cd33f8d3a45abb273b6e406faee3d xmlns="a46656d4-8850-49b3-aebd-68bd05f7f43d">
      <Terms xmlns="http://schemas.microsoft.com/office/infopath/2007/PartnerControls"/>
    </o68cd33f8d3a45abb273b6e406faee3d>
    <kb4cc1381c4248d7a2dfa3f1be0c86c0 xmlns="a46656d4-8850-49b3-aebd-68bd05f7f43d">
      <Terms xmlns="http://schemas.microsoft.com/office/infopath/2007/PartnerControls"/>
    </kb4cc1381c4248d7a2dfa3f1be0c86c0>
    <o80fb9e8b9d445b0bb174fdcd68ee89c xmlns="a46656d4-8850-49b3-aebd-68bd05f7f43d">
      <Terms xmlns="http://schemas.microsoft.com/office/infopath/2007/PartnerControls"/>
    </o80fb9e8b9d445b0bb174fdcd68ee89c>
    <n612d9597dc7466f957352ce79be86f3 xmlns="a46656d4-8850-49b3-aebd-68bd05f7f43d">
      <Terms xmlns="http://schemas.microsoft.com/office/infopath/2007/PartnerControls"/>
    </n612d9597dc7466f957352ce79be86f3>
    <aa1c885e8039426686f6c49672b09953 xmlns="a46656d4-8850-49b3-aebd-68bd05f7f43d">
      <Terms xmlns="http://schemas.microsoft.com/office/infopath/2007/PartnerControls"/>
    </aa1c885e8039426686f6c49672b09953>
    <e09eddfac2354f9ab04a226e27f86f1f xmlns="a46656d4-8850-49b3-aebd-68bd05f7f43d">
      <Terms xmlns="http://schemas.microsoft.com/office/infopath/2007/PartnerControls"/>
    </e09eddfac2354f9ab04a226e27f86f1f>
    <PublishingExpirationDate xmlns="http://schemas.microsoft.com/sharepoint/v3" xsi:nil="true"/>
    <PublishingStartDate xmlns="http://schemas.microsoft.com/sharepoint/v3" xsi:nil="true"/>
    <l34dc5595392493c8311535275827f74 xmlns="a46656d4-8850-49b3-aebd-68bd05f7f43d">
      <Terms xmlns="http://schemas.microsoft.com/office/infopath/2007/PartnerControls"/>
    </l34dc5595392493c8311535275827f74>
    <ia53b9f18d984e01914f4b79710425b7 xmlns="a46656d4-8850-49b3-aebd-68bd05f7f43d">
      <Terms xmlns="http://schemas.microsoft.com/office/infopath/2007/PartnerControls"/>
    </ia53b9f18d984e01914f4b79710425b7>
    <b76e59bb9f5947a781773f53cc6e9460 xmlns="a46656d4-8850-49b3-aebd-68bd05f7f43d">
      <Terms xmlns="http://schemas.microsoft.com/office/infopath/2007/PartnerControls"/>
    </b76e59bb9f5947a781773f53cc6e9460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6FDA8B39079CB64BAC559E1752826592" ma:contentTypeVersion="4" ma:contentTypeDescription="צור מסמך חדש." ma:contentTypeScope="" ma:versionID="dacec7115b90f0a1ef1bae4d69599116">
  <xsd:schema xmlns:xsd="http://www.w3.org/2001/XMLSchema" xmlns:xs="http://www.w3.org/2001/XMLSchema" xmlns:p="http://schemas.microsoft.com/office/2006/metadata/properties" xmlns:ns1="http://schemas.microsoft.com/sharepoint/v3" xmlns:ns2="a46656d4-8850-49b3-aebd-68bd05f7f43d" targetNamespace="http://schemas.microsoft.com/office/2006/metadata/properties" ma:root="true" ma:fieldsID="af59fb0920823a8a78b1180946814a76" ns1:_="" ns2:_="">
    <xsd:import namespace="http://schemas.microsoft.com/sharepoint/v3"/>
    <xsd:import namespace="a46656d4-8850-49b3-aebd-68bd05f7f43d"/>
    <xsd:element name="properties">
      <xsd:complexType>
        <xsd:sequence>
          <xsd:element name="documentManagement">
            <xsd:complexType>
              <xsd:all>
                <xsd:element ref="ns2:ia53b9f18d984e01914f4b79710425b7" minOccurs="0"/>
                <xsd:element ref="ns2:TaxCatchAll" minOccurs="0"/>
                <xsd:element ref="ns2:TaxCatchAllLabel" minOccurs="0"/>
                <xsd:element ref="ns2:e4b5484c9c824b148c38bfcb2bd74c0d" minOccurs="0"/>
                <xsd:element ref="ns2:kb4cc1381c4248d7a2dfa3f1be0c86c0" minOccurs="0"/>
                <xsd:element ref="ns2:o80fb9e8b9d445b0bb174fdcd68ee89c" minOccurs="0"/>
                <xsd:element ref="ns2:l34dc5595392493c8311535275827f74" minOccurs="0"/>
                <xsd:element ref="ns2:j92457fac7d145f98e698f5712f6a6a4" minOccurs="0"/>
                <xsd:element ref="ns2:o68cd33f8d3a45abb273b6e406faee3d" minOccurs="0"/>
                <xsd:element ref="ns2:b76e59bb9f5947a781773f53cc6e9460" minOccurs="0"/>
                <xsd:element ref="ns2:e09eddfac2354f9ab04a226e27f86f1f" minOccurs="0"/>
                <xsd:element ref="ns2:aa1c885e8039426686f6c49672b09953" minOccurs="0"/>
                <xsd:element ref="ns2:n612d9597dc7466f957352ce79be86f3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32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33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656d4-8850-49b3-aebd-68bd05f7f43d" elementFormDefault="qualified">
    <xsd:import namespace="http://schemas.microsoft.com/office/2006/documentManagement/types"/>
    <xsd:import namespace="http://schemas.microsoft.com/office/infopath/2007/PartnerControls"/>
    <xsd:element name="ia53b9f18d984e01914f4b79710425b7" ma:index="8" nillable="true" ma:taxonomy="true" ma:internalName="ia53b9f18d984e01914f4b79710425b7" ma:taxonomyFieldName="MMDAudience" ma:displayName="MMDAudience" ma:default="" ma:fieldId="{2a53b9f1-8d98-4e01-914f-4b79710425b7}" ma:taxonomyMulti="true" ma:sspId="d827811f-dea7-4a29-b54a-c9228db73c39" ma:termSetId="81e45943-23c2-4109-8875-059bec4079da" ma:anchorId="34070f2b-4092-41f2-8b6e-c220ee347e21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עמודת 'תפוס הכל' של טקסונומיה" ma:description="" ma:hidden="true" ma:list="{e12108e9-b676-4047-af95-0a4967b3603a}" ma:internalName="TaxCatchAll" ma:showField="CatchAllData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עמודת 'תפוס הכל' של טקסונומיה1" ma:description="" ma:hidden="true" ma:list="{e12108e9-b676-4047-af95-0a4967b3603a}" ma:internalName="TaxCatchAllLabel" ma:readOnly="true" ma:showField="CatchAllDataLabel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b5484c9c824b148c38bfcb2bd74c0d" ma:index="12" nillable="true" ma:taxonomy="true" ma:internalName="e4b5484c9c824b148c38bfcb2bd74c0d" ma:taxonomyFieldName="MMDJobDescription" ma:displayName="MMDJobDescription" ma:default="" ma:fieldId="{e4b5484c-9c82-4b14-8c38-bfcb2bd74c0d}" ma:sspId="d827811f-dea7-4a29-b54a-c9228db73c39" ma:termSetId="81e45943-23c2-4109-8875-059bec4079da" ma:anchorId="1a909479-0b01-4d8f-8fb7-cbbc1687e8f1" ma:open="false" ma:isKeyword="false">
      <xsd:complexType>
        <xsd:sequence>
          <xsd:element ref="pc:Terms" minOccurs="0" maxOccurs="1"/>
        </xsd:sequence>
      </xsd:complexType>
    </xsd:element>
    <xsd:element name="kb4cc1381c4248d7a2dfa3f1be0c86c0" ma:index="14" nillable="true" ma:taxonomy="true" ma:internalName="kb4cc1381c4248d7a2dfa3f1be0c86c0" ma:taxonomyFieldName="MMDKeywords" ma:displayName="MMDKeywords" ma:default="" ma:fieldId="{4b4cc138-1c42-48d7-a2df-a3f1be0c86c0}" ma:taxonomyMulti="true" ma:sspId="d827811f-dea7-4a29-b54a-c9228db73c39" ma:termSetId="81e45943-23c2-4109-8875-059bec4079da" ma:anchorId="15d331fa-6baa-448e-8759-7c342d8402ea" ma:open="false" ma:isKeyword="false">
      <xsd:complexType>
        <xsd:sequence>
          <xsd:element ref="pc:Terms" minOccurs="0" maxOccurs="1"/>
        </xsd:sequence>
      </xsd:complexType>
    </xsd:element>
    <xsd:element name="o80fb9e8b9d445b0bb174fdcd68ee89c" ma:index="16" nillable="true" ma:taxonomy="true" ma:internalName="o80fb9e8b9d445b0bb174fdcd68ee89c" ma:taxonomyFieldName="MMDLiveEvent" ma:displayName="MMDLiveEvent" ma:default="" ma:fieldId="{880fb9e8-b9d4-45b0-bb17-4fdcd68ee89c}" ma:sspId="d827811f-dea7-4a29-b54a-c9228db73c39" ma:termSetId="81e45943-23c2-4109-8875-059bec4079da" ma:anchorId="5e8b8ad0-eeb0-4bda-9bef-7517a1f3340f" ma:open="false" ma:isKeyword="false">
      <xsd:complexType>
        <xsd:sequence>
          <xsd:element ref="pc:Terms" minOccurs="0" maxOccurs="1"/>
        </xsd:sequence>
      </xsd:complexType>
    </xsd:element>
    <xsd:element name="l34dc5595392493c8311535275827f74" ma:index="18" nillable="true" ma:taxonomy="true" ma:internalName="l34dc5595392493c8311535275827f74" ma:taxonomyFieldName="MMDResponsibleOffice" ma:displayName="MMDResponsibleOffice" ma:default="" ma:fieldId="{534dc559-5392-493c-8311-535275827f74}" ma:sspId="d827811f-dea7-4a29-b54a-c9228db73c39" ma:termSetId="81e45943-23c2-4109-8875-059bec4079da" ma:anchorId="23eeccfc-9988-4d51-b789-d1a77ea8348c" ma:open="false" ma:isKeyword="false">
      <xsd:complexType>
        <xsd:sequence>
          <xsd:element ref="pc:Terms" minOccurs="0" maxOccurs="1"/>
        </xsd:sequence>
      </xsd:complexType>
    </xsd:element>
    <xsd:element name="j92457fac7d145f98e698f5712f6a6a4" ma:index="20" nillable="true" ma:taxonomy="true" ma:internalName="j92457fac7d145f98e698f5712f6a6a4" ma:taxonomyFieldName="MMDResponsibleUnit" ma:displayName="MMDResponsibleUnit" ma:default="" ma:fieldId="{392457fa-c7d1-45f9-8e69-8f5712f6a6a4}" ma:sspId="d827811f-dea7-4a29-b54a-c9228db73c39" ma:termSetId="81e45943-23c2-4109-8875-059bec4079da" ma:anchorId="3bdf475d-e38d-4b34-8299-73c2066d8322" ma:open="false" ma:isKeyword="false">
      <xsd:complexType>
        <xsd:sequence>
          <xsd:element ref="pc:Terms" minOccurs="0" maxOccurs="1"/>
        </xsd:sequence>
      </xsd:complexType>
    </xsd:element>
    <xsd:element name="o68cd33f8d3a45abb273b6e406faee3d" ma:index="22" nillable="true" ma:taxonomy="true" ma:internalName="o68cd33f8d3a45abb273b6e406faee3d" ma:taxonomyFieldName="MMDServiceLang" ma:displayName="MMDServiceLang" ma:default="" ma:fieldId="{868cd33f-8d3a-45ab-b273-b6e406faee3d}" ma:sspId="d827811f-dea7-4a29-b54a-c9228db73c39" ma:termSetId="81e45943-23c2-4109-8875-059bec4079da" ma:anchorId="f399919e-8697-409a-aaea-d4e5d2844d8b" ma:open="false" ma:isKeyword="false">
      <xsd:complexType>
        <xsd:sequence>
          <xsd:element ref="pc:Terms" minOccurs="0" maxOccurs="1"/>
        </xsd:sequence>
      </xsd:complexType>
    </xsd:element>
    <xsd:element name="b76e59bb9f5947a781773f53cc6e9460" ma:index="24" nillable="true" ma:taxonomy="true" ma:internalName="b76e59bb9f5947a781773f53cc6e9460" ma:taxonomyFieldName="MMDStatus" ma:displayName="MMDStatus" ma:default="" ma:fieldId="{b76e59bb-9f59-47a7-8177-3f53cc6e9460}" ma:sspId="d827811f-dea7-4a29-b54a-c9228db73c39" ma:termSetId="81e45943-23c2-4109-8875-059bec4079da" ma:anchorId="16fb90fa-07e3-45cb-b262-12779a7ad9f7" ma:open="false" ma:isKeyword="false">
      <xsd:complexType>
        <xsd:sequence>
          <xsd:element ref="pc:Terms" minOccurs="0" maxOccurs="1"/>
        </xsd:sequence>
      </xsd:complexType>
    </xsd:element>
    <xsd:element name="e09eddfac2354f9ab04a226e27f86f1f" ma:index="26" nillable="true" ma:taxonomy="true" ma:internalName="e09eddfac2354f9ab04a226e27f86f1f" ma:taxonomyFieldName="MMDSubjects" ma:displayName="MMD נושאים" ma:default="" ma:fieldId="{e09eddfa-c235-4f9a-b04a-226e27f86f1f}" ma:taxonomyMulti="true" ma:sspId="d827811f-dea7-4a29-b54a-c9228db73c39" ma:termSetId="81e45943-23c2-4109-8875-059bec4079da" ma:anchorId="fe51dda7-6a1b-4b64-af2c-7200e1ef7e7a" ma:open="false" ma:isKeyword="false">
      <xsd:complexType>
        <xsd:sequence>
          <xsd:element ref="pc:Terms" minOccurs="0" maxOccurs="1"/>
        </xsd:sequence>
      </xsd:complexType>
    </xsd:element>
    <xsd:element name="aa1c885e8039426686f6c49672b09953" ma:index="28" nillable="true" ma:taxonomy="true" ma:internalName="aa1c885e8039426686f6c49672b09953" ma:taxonomyFieldName="MMDTypes" ma:displayName="MMDTypes" ma:default="" ma:fieldId="{aa1c885e-8039-4266-86f6-c49672b09953}" ma:sspId="d827811f-dea7-4a29-b54a-c9228db73c39" ma:termSetId="81e45943-23c2-4109-8875-059bec4079da" ma:anchorId="226f2308-be0c-4e06-b36e-423ee4befb74" ma:open="false" ma:isKeyword="false">
      <xsd:complexType>
        <xsd:sequence>
          <xsd:element ref="pc:Terms" minOccurs="0" maxOccurs="1"/>
        </xsd:sequence>
      </xsd:complexType>
    </xsd:element>
    <xsd:element name="n612d9597dc7466f957352ce79be86f3" ma:index="30" nillable="true" ma:taxonomy="true" ma:internalName="n612d9597dc7466f957352ce79be86f3" ma:taxonomyFieldName="MMDUnitsName" ma:displayName="MMDUnitsName" ma:default="" ma:fieldId="{7612d959-7dc7-466f-9573-52ce79be86f3}" ma:sspId="d827811f-dea7-4a29-b54a-c9228db73c39" ma:termSetId="81e45943-23c2-4109-8875-059bec4079da" ma:anchorId="625c2686-859d-4ced-94f0-7dded8208e47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3F9621-3E46-44CD-9E7B-04BAADA5DA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1DBB33-C196-4BB0-B626-D0242FEA73B5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a46656d4-8850-49b3-aebd-68bd05f7f43d"/>
    <ds:schemaRef ds:uri="http://schemas.microsoft.com/sharepoint/v3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CB29949-6F27-4973-A68D-6590E4557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6656d4-8850-49b3-aebd-68bd05f7f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2</vt:i4>
      </vt:variant>
    </vt:vector>
  </HeadingPairs>
  <TitlesOfParts>
    <vt:vector size="4" baseType="lpstr">
      <vt:lpstr>כללי והון </vt:lpstr>
      <vt:lpstr>נוסטרו חיים</vt:lpstr>
      <vt:lpstr>'כללי והון '!WPrint_Area_W</vt:lpstr>
      <vt:lpstr>'נוסטרו חיים'!WPrint_Area_W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פרסום תרומת מרכיבי השקעה של תיק נוסטרו</dc:title>
  <dc:creator>עדי ווסה</dc:creator>
  <cp:lastModifiedBy>Aviad Chen</cp:lastModifiedBy>
  <dcterms:created xsi:type="dcterms:W3CDTF">2016-08-10T06:34:50Z</dcterms:created>
  <dcterms:modified xsi:type="dcterms:W3CDTF">2026-08-31T05:17:33Z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0x0101006FDA8B39079CB64BAC559E1752826592</vt:lpwstr>
  </property>
  <property fmtid="{D5CDD505-2E9C-101B-9397-08002B2CF9AE}" pid="3" name="MMDUnitsName">
    <vt:lpwstr/>
  </property>
  <property fmtid="{D5CDD505-2E9C-101B-9397-08002B2CF9AE}" pid="4" name="MMDResponsibleUnit">
    <vt:lpwstr/>
  </property>
  <property fmtid="{D5CDD505-2E9C-101B-9397-08002B2CF9AE}" pid="5" name="MMDServiceLang">
    <vt:lpwstr/>
  </property>
  <property fmtid="{D5CDD505-2E9C-101B-9397-08002B2CF9AE}" pid="6" name="MMDJobDescription">
    <vt:lpwstr/>
  </property>
  <property fmtid="{D5CDD505-2E9C-101B-9397-08002B2CF9AE}" pid="7" name="MMDKeywords">
    <vt:lpwstr/>
  </property>
  <property fmtid="{D5CDD505-2E9C-101B-9397-08002B2CF9AE}" pid="8" name="MMDStatus">
    <vt:lpwstr/>
  </property>
  <property fmtid="{D5CDD505-2E9C-101B-9397-08002B2CF9AE}" pid="9" name="MMDAudience">
    <vt:lpwstr/>
  </property>
  <property fmtid="{D5CDD505-2E9C-101B-9397-08002B2CF9AE}" pid="10" name="MMDLiveEvent">
    <vt:lpwstr/>
  </property>
  <property fmtid="{D5CDD505-2E9C-101B-9397-08002B2CF9AE}" pid="11" name="MMDSubjects">
    <vt:lpwstr/>
  </property>
  <property fmtid="{D5CDD505-2E9C-101B-9397-08002B2CF9AE}" pid="12" name="MMDTypes">
    <vt:lpwstr/>
  </property>
  <property fmtid="{D5CDD505-2E9C-101B-9397-08002B2CF9AE}" pid="13" name="MMDResponsibleOffice">
    <vt:lpwstr/>
  </property>
</Properties>
</file>